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64.34\$fina_server\Нишондихандахои бонкхо барои сомона\31.12.2019\"/>
    </mc:Choice>
  </mc:AlternateContent>
  <xr:revisionPtr revIDLastSave="0" documentId="13_ncr:1_{B4903A99-D682-44A0-B7E1-FFBDC134F4F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 (2)" sheetId="4" r:id="rId1"/>
  </sheets>
  <externalReferences>
    <externalReference r:id="rId2"/>
  </externalReferences>
  <definedNames>
    <definedName name="_xlnm.Print_Area" localSheetId="0">'Лист1 (2)'!$A$1:$C$31</definedName>
  </definedNames>
  <calcPr calcId="179021"/>
</workbook>
</file>

<file path=xl/calcChain.xml><?xml version="1.0" encoding="utf-8"?>
<calcChain xmlns="http://schemas.openxmlformats.org/spreadsheetml/2006/main">
  <c r="C31" i="4" l="1"/>
  <c r="C30" i="4"/>
  <c r="C29" i="4"/>
  <c r="C28" i="4"/>
  <c r="C27" i="4"/>
  <c r="C26" i="4"/>
  <c r="C19" i="4"/>
  <c r="C17" i="4"/>
  <c r="C16" i="4"/>
  <c r="C14" i="4"/>
  <c r="C13" i="4"/>
  <c r="C12" i="4"/>
  <c r="C11" i="4"/>
  <c r="C9" i="4"/>
  <c r="C8" i="4"/>
  <c r="C7" i="4"/>
  <c r="C6" i="4"/>
  <c r="C5" i="4"/>
  <c r="C4" i="4"/>
  <c r="C18" i="4" l="1"/>
  <c r="C20" i="4"/>
  <c r="C10" i="4"/>
  <c r="C15" i="4"/>
</calcChain>
</file>

<file path=xl/sharedStrings.xml><?xml version="1.0" encoding="utf-8"?>
<sst xmlns="http://schemas.openxmlformats.org/spreadsheetml/2006/main" count="55" uniqueCount="55">
  <si>
    <t>(бо млн. сомонӣ)</t>
  </si>
  <si>
    <t>ДОРОИҲО</t>
  </si>
  <si>
    <t>Нақдина</t>
  </si>
  <si>
    <t>УҲДАДОРИҲО</t>
  </si>
  <si>
    <t>Амонатҳо</t>
  </si>
  <si>
    <t>Коғазҳои қиматноки баровардашуда</t>
  </si>
  <si>
    <t>Воситаҳои асосӣ ва дороиҳои ғайримоддӣ</t>
  </si>
  <si>
    <t>Дигар дороиҳо</t>
  </si>
  <si>
    <t>Дигар уҳдадориҳо</t>
  </si>
  <si>
    <t xml:space="preserve">Захираҳо </t>
  </si>
  <si>
    <t xml:space="preserve">Фоидаи соли ҷорӣ </t>
  </si>
  <si>
    <t>Миқдори филиалҳо (адад)</t>
  </si>
  <si>
    <t>Марказҳои хизматрасонии бонкӣ (адад)</t>
  </si>
  <si>
    <t>Миқдори бонкаматҳо (адад)</t>
  </si>
  <si>
    <t>Миқдори POS-терминалҳо (адад)</t>
  </si>
  <si>
    <t>Даромаднокии сармоя (ROE, %)</t>
  </si>
  <si>
    <t>Даромаднокии дороиҳо (ROA, %)</t>
  </si>
  <si>
    <t>НИШОНДИҲАНДАҲОИ ФАЪОЛИЯТ</t>
  </si>
  <si>
    <t>Меъёри пардохтпазирии ҷорӣ (К-2.1, %)</t>
  </si>
  <si>
    <t>Коғазҳои қиматнок ва сармоягузорӣ</t>
  </si>
  <si>
    <t>Сармояи пардохташуда</t>
  </si>
  <si>
    <t>Миқдори кортҳои бонкӣ (адад)</t>
  </si>
  <si>
    <t>Нишондиҳандаҳо</t>
  </si>
  <si>
    <t>1.1</t>
  </si>
  <si>
    <t>1.2</t>
  </si>
  <si>
    <t>Барои гирифтан аз БМТ ва ташкилотҳои қарзии молиявӣ</t>
  </si>
  <si>
    <t>1.3</t>
  </si>
  <si>
    <t>1.4</t>
  </si>
  <si>
    <t>1.5</t>
  </si>
  <si>
    <t>1.6</t>
  </si>
  <si>
    <t>2</t>
  </si>
  <si>
    <t>2.1</t>
  </si>
  <si>
    <t xml:space="preserve">Барои пардохт ба БМТ ва ташкилотҳои қарзии молиявӣ </t>
  </si>
  <si>
    <t>2.2</t>
  </si>
  <si>
    <t>2.3</t>
  </si>
  <si>
    <t>2.4</t>
  </si>
  <si>
    <t>3</t>
  </si>
  <si>
    <t>САРМОЯИ ТАВОЗУНӢ</t>
  </si>
  <si>
    <t>3.1</t>
  </si>
  <si>
    <t>3.2</t>
  </si>
  <si>
    <t>3.3</t>
  </si>
  <si>
    <t>УХДАДОРӢ ВА САРМОЯ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</si>
  <si>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</si>
  <si>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</si>
  <si>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</si>
  <si>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</si>
  <si>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</si>
  <si>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</si>
  <si>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</si>
  <si>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</si>
  <si>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</si>
  <si>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Қарзҳо, иҷораи молиявӣ ва овердрафт</t>
  </si>
  <si>
    <t>Нишондиҳандаҳои молиявии 
Филиали бонки "Тиҷорат"-и ҶИЭ дар ш.Душанбе</t>
  </si>
  <si>
    <t>31.12.с.2019</t>
  </si>
  <si>
    <t xml:space="preserve">Даромади фоизии холис (NIM, %)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</si>
</sst>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\ _₽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5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left" vertical="center" wrapText="1" indent="1"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0" xfId="0" applyFont="1" applyFill="1"/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3" fontId="2" fillId="0" borderId="1" xfId="0" applyNumberFormat="1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 indent="1"/>
    </xf>
    <xf numFmtId="165" fontId="2" fillId="0" borderId="3" xfId="0" applyNumberFormat="1" applyFont="1" applyBorder="1" applyAlignment="1">
      <alignment vertical="center"/>
    </xf>
    <xf numFmtId="0" fontId="7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0" fontId="1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 indent="1"/>
    </xf>
    <xf numFmtId="164" fontId="2" fillId="3" borderId="1" xfId="0" applyNumberFormat="1" applyFont="1" applyFill="1" applyBorder="1" applyAlignment="1">
      <alignment vertical="center" wrapText="1"/>
    </xf>
    <xf numFmtId="0" fontId="2" fillId="3" borderId="0" xfId="0" applyFont="1" applyFill="1"/>
    <xf numFmtId="164" fontId="2" fillId="3" borderId="1" xfId="2" applyNumberFormat="1" applyFont="1" applyFill="1" applyBorder="1" applyAlignment="1">
      <alignment vertical="center" wrapText="1"/>
    </xf>
    <xf numFmtId="10" fontId="2" fillId="3" borderId="1" xfId="0" applyNumberFormat="1" applyFont="1" applyFill="1" applyBorder="1" applyAlignment="1">
      <alignment vertical="center" wrapText="1"/>
    </xf>
  </cellXfs>
  <cellStyles count="4">
    <cellStyle name="Normal" xfId="0" builtinId="0"/>
    <cellStyle name="Percent" xfId="2" builtinId="5"/>
    <cellStyle name="Обычный 2" xfId="1" xr:uid="{00000000-0005-0000-0000-000001000000}"/>
    <cellStyle name="Обычный_B01.01" xfId="3" xr:uid="{B2C1C8BE-931C-4216-9388-988F3579A5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2019/EM12/M1706_19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C"/>
      <sheetName val="OB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CR07.01"/>
      <sheetName val="CA07.02"/>
      <sheetName val="LB08.01"/>
      <sheetName val="AL09.01"/>
      <sheetName val="DS11.01"/>
      <sheetName val="DD11.02"/>
      <sheetName val="GA12.01"/>
      <sheetName val="GA12.02"/>
      <sheetName val="RM12.03"/>
      <sheetName val="RM12.04"/>
      <sheetName val="DA13.01"/>
      <sheetName val="DA13.03"/>
      <sheetName val="DA13.05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DI18.01"/>
      <sheetName val="FX19.01"/>
      <sheetName val="CL20.01"/>
      <sheetName val="CL20.02"/>
      <sheetName val="BB21.01"/>
      <sheetName val="List of Scedul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D7">
            <v>3364002</v>
          </cell>
        </row>
        <row r="9">
          <cell r="D9">
            <v>3428257</v>
          </cell>
        </row>
        <row r="13">
          <cell r="D13">
            <v>294640809</v>
          </cell>
        </row>
        <row r="39">
          <cell r="D39">
            <v>0</v>
          </cell>
        </row>
        <row r="50">
          <cell r="D50">
            <v>17461425</v>
          </cell>
        </row>
        <row r="61">
          <cell r="D61">
            <v>0</v>
          </cell>
        </row>
        <row r="69">
          <cell r="D69">
            <v>0</v>
          </cell>
        </row>
        <row r="77">
          <cell r="D77">
            <v>930076</v>
          </cell>
        </row>
        <row r="97">
          <cell r="D97">
            <v>319990914</v>
          </cell>
        </row>
      </sheetData>
      <sheetData sheetId="5">
        <row r="7">
          <cell r="D7">
            <v>0</v>
          </cell>
        </row>
        <row r="8">
          <cell r="D8">
            <v>261838714</v>
          </cell>
        </row>
        <row r="29">
          <cell r="D29">
            <v>4344416</v>
          </cell>
        </row>
        <row r="33">
          <cell r="D33">
            <v>0</v>
          </cell>
        </row>
        <row r="34">
          <cell r="D34">
            <v>0</v>
          </cell>
        </row>
        <row r="47">
          <cell r="D47">
            <v>266563325</v>
          </cell>
        </row>
      </sheetData>
      <sheetData sheetId="6">
        <row r="8">
          <cell r="D8">
            <v>16409725</v>
          </cell>
        </row>
        <row r="13">
          <cell r="D13">
            <v>320927</v>
          </cell>
        </row>
        <row r="23">
          <cell r="D23">
            <v>53427589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0">
          <cell r="F10">
            <v>1.1297792388270436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17">
          <cell r="D17">
            <v>0</v>
          </cell>
        </row>
        <row r="18">
          <cell r="D18">
            <v>0</v>
          </cell>
        </row>
        <row r="23">
          <cell r="D23">
            <v>0</v>
          </cell>
        </row>
        <row r="24">
          <cell r="D24">
            <v>0</v>
          </cell>
        </row>
        <row r="26">
          <cell r="D26">
            <v>0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1"/>
  <sheetViews>
    <sheetView tabSelected="1" view="pageBreakPreview" zoomScale="120" zoomScaleNormal="120" zoomScaleSheetLayoutView="120" workbookViewId="0">
      <selection activeCell="J24" sqref="J24"/>
    </sheetView>
  </sheetViews>
  <sheetFormatPr defaultRowHeight="15" x14ac:dyDescent="0.25"/>
  <cols>
    <col min="1" max="1" width="3.85546875" style="1" customWidth="1"/>
    <col min="2" max="2" width="54.7109375" style="1" customWidth="1"/>
    <col min="3" max="3" width="23.140625" style="4" customWidth="1"/>
    <col min="4" max="16384" width="9.140625" style="1"/>
  </cols>
  <sheetData>
    <row r="1" spans="1:3" ht="37.5" customHeight="1" x14ac:dyDescent="0.25">
      <c r="B1" s="31" t="s">
        <v>52</v>
      </c>
      <c r="C1" s="32"/>
    </row>
    <row r="2" spans="1:3" x14ac:dyDescent="0.25">
      <c r="B2" s="33" t="s">
        <v>0</v>
      </c>
      <c r="C2" s="33"/>
    </row>
    <row r="3" spans="1:3" s="28" customFormat="1" ht="17.25" x14ac:dyDescent="0.3">
      <c r="A3" s="9"/>
      <c r="B3" s="10" t="s">
        <v>22</v>
      </c>
      <c r="C3" s="21" t="s">
        <v>53</v>
      </c>
    </row>
    <row r="4" spans="1:3" s="29" customFormat="1" ht="15" customHeight="1" x14ac:dyDescent="0.25">
      <c r="A4" s="30"/>
      <c r="B4" s="15" t="s">
        <v>1</v>
      </c>
      <c r="C4" s="24">
        <f>('[1]BA01.01'!$D$97)/1000000</f>
        <v>319.99091399999998</v>
      </c>
    </row>
    <row r="5" spans="1:3" x14ac:dyDescent="0.25">
      <c r="A5" s="25" t="s">
        <v>23</v>
      </c>
      <c r="B5" s="26" t="s">
        <v>2</v>
      </c>
      <c r="C5" s="27">
        <f>('[1]BA01.01'!$D$7)/1000000</f>
        <v>3.3640020000000002</v>
      </c>
    </row>
    <row r="6" spans="1:3" x14ac:dyDescent="0.25">
      <c r="A6" s="11" t="s">
        <v>24</v>
      </c>
      <c r="B6" s="19" t="s">
        <v>25</v>
      </c>
      <c r="C6" s="23">
        <f>('[1]BA01.01'!$D$9+'[1]BA01.01'!$D$13)/1000000</f>
        <v>298.06906600000002</v>
      </c>
    </row>
    <row r="7" spans="1:3" x14ac:dyDescent="0.25">
      <c r="A7" s="11" t="s">
        <v>26</v>
      </c>
      <c r="B7" s="19" t="s">
        <v>19</v>
      </c>
      <c r="C7" s="23">
        <f>('[1]BA01.01'!$D$39+'[1]BA01.01'!$D$69)/1000000</f>
        <v>0</v>
      </c>
    </row>
    <row r="8" spans="1:3" x14ac:dyDescent="0.25">
      <c r="A8" s="11" t="s">
        <v>27</v>
      </c>
      <c r="B8" s="19" t="s">
        <v>51</v>
      </c>
      <c r="C8" s="23">
        <f>('[1]BA01.01'!$D$50+'[1]BA01.01'!$D$61)/1000000</f>
        <v>17.461424999999998</v>
      </c>
    </row>
    <row r="9" spans="1:3" x14ac:dyDescent="0.25">
      <c r="A9" s="11" t="s">
        <v>28</v>
      </c>
      <c r="B9" s="19" t="s">
        <v>6</v>
      </c>
      <c r="C9" s="23">
        <f>('[1]BA01.01'!$D$77)/1000000</f>
        <v>0.93007600000000001</v>
      </c>
    </row>
    <row r="10" spans="1:3" ht="17.25" customHeight="1" x14ac:dyDescent="0.25">
      <c r="A10" s="11" t="s">
        <v>29</v>
      </c>
      <c r="B10" s="19" t="s">
        <v>7</v>
      </c>
      <c r="C10" s="23">
        <f t="shared" ref="C10" si="0">C4-C5-C6-C7-C8-C9</f>
        <v>0.16634499999992836</v>
      </c>
    </row>
    <row r="11" spans="1:3" s="6" customFormat="1" x14ac:dyDescent="0.25">
      <c r="A11" s="14" t="s">
        <v>30</v>
      </c>
      <c r="B11" s="12" t="s">
        <v>3</v>
      </c>
      <c r="C11" s="24">
        <f>('[1]BL01.02'!$D$47)/1000000</f>
        <v>266.56332500000002</v>
      </c>
    </row>
    <row r="12" spans="1:3" x14ac:dyDescent="0.25">
      <c r="A12" s="13" t="s">
        <v>31</v>
      </c>
      <c r="B12" s="19" t="s">
        <v>32</v>
      </c>
      <c r="C12" s="23">
        <f>('[1]BL01.02'!$D$7+'[1]BL01.02'!$D$8)/1000000</f>
        <v>261.83871399999998</v>
      </c>
    </row>
    <row r="13" spans="1:3" x14ac:dyDescent="0.25">
      <c r="A13" s="13" t="s">
        <v>33</v>
      </c>
      <c r="B13" s="19" t="s">
        <v>4</v>
      </c>
      <c r="C13" s="23">
        <f>('[1]BL01.02'!$D$29+'[1]BL01.02'!$D$33)/1000000</f>
        <v>4.3444159999999998</v>
      </c>
    </row>
    <row r="14" spans="1:3" x14ac:dyDescent="0.25">
      <c r="A14" s="13" t="s">
        <v>34</v>
      </c>
      <c r="B14" s="19" t="s">
        <v>5</v>
      </c>
      <c r="C14" s="23">
        <f>('[1]BL01.02'!$D$34)/1000000</f>
        <v>0</v>
      </c>
    </row>
    <row r="15" spans="1:3" x14ac:dyDescent="0.25">
      <c r="A15" s="13" t="s">
        <v>35</v>
      </c>
      <c r="B15" s="19" t="s">
        <v>8</v>
      </c>
      <c r="C15" s="23">
        <f t="shared" ref="C15" si="1">C11-C12-C13-C14</f>
        <v>0.3801950000000387</v>
      </c>
    </row>
    <row r="16" spans="1:3" s="6" customFormat="1" x14ac:dyDescent="0.25">
      <c r="A16" s="18" t="s">
        <v>36</v>
      </c>
      <c r="B16" s="15" t="s">
        <v>37</v>
      </c>
      <c r="C16" s="24">
        <f>('[1]BC01.03'!$D$23)/1000000</f>
        <v>53.427588999999998</v>
      </c>
    </row>
    <row r="17" spans="1:3" x14ac:dyDescent="0.25">
      <c r="A17" s="17" t="s">
        <v>38</v>
      </c>
      <c r="B17" s="19" t="s">
        <v>20</v>
      </c>
      <c r="C17" s="23">
        <f>('[1]BC01.03'!$D$8)/1000000</f>
        <v>16.409725000000002</v>
      </c>
    </row>
    <row r="18" spans="1:3" x14ac:dyDescent="0.25">
      <c r="A18" s="17" t="s">
        <v>39</v>
      </c>
      <c r="B18" s="19" t="s">
        <v>9</v>
      </c>
      <c r="C18" s="23">
        <f t="shared" ref="C18" si="2">C16-C17-C19</f>
        <v>36.696936999999998</v>
      </c>
    </row>
    <row r="19" spans="1:3" x14ac:dyDescent="0.25">
      <c r="A19" s="17" t="s">
        <v>40</v>
      </c>
      <c r="B19" s="19" t="s">
        <v>10</v>
      </c>
      <c r="C19" s="23">
        <f>('[1]BC01.03'!$D$13)/1000000</f>
        <v>0.32092700000000002</v>
      </c>
    </row>
    <row r="20" spans="1:3" s="16" customFormat="1" x14ac:dyDescent="0.25">
      <c r="A20" s="18"/>
      <c r="B20" s="15" t="s">
        <v>41</v>
      </c>
      <c r="C20" s="24">
        <f t="shared" ref="C20" si="3">C11+C16</f>
        <v>319.99091400000003</v>
      </c>
    </row>
    <row r="21" spans="1:3" x14ac:dyDescent="0.25">
      <c r="B21" s="2"/>
      <c r="C21" s="5"/>
    </row>
    <row r="22" spans="1:3" s="6" customFormat="1" x14ac:dyDescent="0.25">
      <c r="B22" s="7" t="s">
        <v>17</v>
      </c>
      <c r="C22" s="8"/>
    </row>
    <row r="23" spans="1:3" s="37" customFormat="1" x14ac:dyDescent="0.25">
      <c r="A23" s="34" t="s">
        <v>42</v>
      </c>
      <c r="B23" s="35" t="s">
        <v>16</v>
      </c>
      <c r="C23" s="36">
        <v>1E-3</v>
      </c>
    </row>
    <row r="24" spans="1:3" s="37" customFormat="1" x14ac:dyDescent="0.25">
      <c r="A24" s="34" t="s">
        <v>43</v>
      </c>
      <c r="B24" s="35" t="s">
        <v>15</v>
      </c>
      <c r="C24" s="36">
        <v>6.0000000000000001E-3</v>
      </c>
    </row>
    <row r="25" spans="1:3" s="37" customFormat="1" x14ac:dyDescent="0.25">
      <c r="A25" s="34" t="s">
        <v>44</v>
      </c>
      <c r="B25" s="35" t="s">
        <v>54</v>
      </c>
      <c r="C25" s="38">
        <v>8.0000000000000002E-3</v>
      </c>
    </row>
    <row r="26" spans="1:3" s="37" customFormat="1" x14ac:dyDescent="0.25">
      <c r="A26" s="34" t="s">
        <v>45</v>
      </c>
      <c r="B26" s="35" t="s">
        <v>18</v>
      </c>
      <c r="C26" s="39">
        <f>'[1]PN14.01'!$F$10</f>
        <v>1.1297792388270436</v>
      </c>
    </row>
    <row r="27" spans="1:3" x14ac:dyDescent="0.25">
      <c r="A27" s="22" t="s">
        <v>46</v>
      </c>
      <c r="B27" s="3" t="s">
        <v>11</v>
      </c>
      <c r="C27" s="20">
        <f>'[1]MI17.01'!$D$17</f>
        <v>0</v>
      </c>
    </row>
    <row r="28" spans="1:3" x14ac:dyDescent="0.25">
      <c r="A28" s="22" t="s">
        <v>47</v>
      </c>
      <c r="B28" s="3" t="s">
        <v>12</v>
      </c>
      <c r="C28" s="20">
        <f>'[1]MI17.01'!$D$18</f>
        <v>0</v>
      </c>
    </row>
    <row r="29" spans="1:3" x14ac:dyDescent="0.25">
      <c r="A29" s="22" t="s">
        <v>48</v>
      </c>
      <c r="B29" s="3" t="s">
        <v>13</v>
      </c>
      <c r="C29" s="20">
        <f>'[1]MI17.01'!$D$23</f>
        <v>0</v>
      </c>
    </row>
    <row r="30" spans="1:3" x14ac:dyDescent="0.25">
      <c r="A30" s="22" t="s">
        <v>49</v>
      </c>
      <c r="B30" s="3" t="s">
        <v>14</v>
      </c>
      <c r="C30" s="20">
        <f>'[1]MI17.01'!$D$24</f>
        <v>0</v>
      </c>
    </row>
    <row r="31" spans="1:3" x14ac:dyDescent="0.25">
      <c r="A31" s="22" t="s">
        <v>50</v>
      </c>
      <c r="B31" s="3" t="s">
        <v>21</v>
      </c>
      <c r="C31" s="20">
        <f>'[1]MI17.01'!$D$26</f>
        <v>0</v>
      </c>
    </row>
  </sheetData>
  <mergeCells count="2">
    <mergeCell ref="B1:C1"/>
    <mergeCell ref="B2:C2"/>
  </mergeCells>
  <printOptions horizontalCentered="1"/>
  <pageMargins left="0.25" right="0.25" top="0.75" bottom="0.75" header="0.3" footer="0.3"/>
  <pageSetup paperSize="9" orientation="portrait" horizont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 (2)</vt:lpstr>
      <vt:lpstr>'Лист1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Манижа</cp:lastModifiedBy>
  <cp:lastPrinted>2019-12-27T05:02:47Z</cp:lastPrinted>
  <dcterms:created xsi:type="dcterms:W3CDTF">2018-05-18T09:54:30Z</dcterms:created>
  <dcterms:modified xsi:type="dcterms:W3CDTF">2020-01-28T10:36:49Z</dcterms:modified>
</cp:coreProperties>
</file>