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na2\fina_server\Хисоботхои молиявии Fina\NEW Reports\Reports\Tables\Барои сомона\2026\1 квартал\Барои матбуот бе формула\"/>
    </mc:Choice>
  </mc:AlternateContent>
  <xr:revisionPtr revIDLastSave="0" documentId="13_ncr:1_{0B1B0339-4EE5-4036-A23E-84F5F107C740}" xr6:coauthVersionLast="38" xr6:coauthVersionMax="47" xr10:uidLastSave="{00000000-0000-0000-0000-000000000000}"/>
  <bookViews>
    <workbookView xWindow="345" yWindow="345" windowWidth="21600" windowHeight="11295" xr2:uid="{EBDD4A5C-4ABA-4229-8F83-C2C4081D1EC1}"/>
  </bookViews>
  <sheets>
    <sheet name="2025-2026" sheetId="7" r:id="rId1"/>
    <sheet name="2024-2025" sheetId="6" r:id="rId2"/>
    <sheet name="2023-2024" sheetId="5" r:id="rId3"/>
    <sheet name="2022-2023" sheetId="4" r:id="rId4"/>
    <sheet name="2021 - 2022" sheetId="3" r:id="rId5"/>
    <sheet name="2020 - 2021" sheetId="1" r:id="rId6"/>
    <sheet name="2019 - 2020" sheetId="2" r:id="rId7"/>
  </sheets>
  <externalReferences>
    <externalReference r:id="rId8"/>
    <externalReference r:id="rId9"/>
    <externalReference r:id="rId10"/>
  </externalReferences>
  <definedNames>
    <definedName name="dateDamanition" localSheetId="6">'2019 - 2020'!$C:$C</definedName>
    <definedName name="dateDamanition" localSheetId="5">'2020 - 2021'!$D:$D</definedName>
    <definedName name="dateDamanition" localSheetId="4">'2021 - 2022'!$D:$D</definedName>
    <definedName name="dateDamanition" localSheetId="3">'2022-2023'!#REF!</definedName>
    <definedName name="dateDamanition" localSheetId="2">'2023-2024'!#REF!</definedName>
    <definedName name="dateDamanition" localSheetId="1">'2024-2025'!#REF!</definedName>
    <definedName name="dateDamanition" localSheetId="0">'2025-2026'!#REF!</definedName>
    <definedName name="dateDamanition">#REF!</definedName>
    <definedName name="ofset" localSheetId="6">#REF!</definedName>
    <definedName name="ofset" localSheetId="5">#REF!</definedName>
    <definedName name="ofset" localSheetId="4">#REF!</definedName>
    <definedName name="ofset" localSheetId="3">#REF!</definedName>
    <definedName name="ofset" localSheetId="2">#REF!</definedName>
    <definedName name="ofset" localSheetId="1">#REF!</definedName>
    <definedName name="ofset" localSheetId="0">#REF!</definedName>
    <definedName name="ofset">#REF!</definedName>
    <definedName name="_xlnm.Print_Area" localSheetId="6">'2019 - 2020'!$A$1:$G$32</definedName>
    <definedName name="_xlnm.Print_Area" localSheetId="5">'2020 - 2021'!$A$1:$G$32</definedName>
    <definedName name="_xlnm.Print_Area" localSheetId="4">'2021 - 2022'!$A$1:$G$32</definedName>
    <definedName name="_xlnm.Print_Area" localSheetId="3">'2022-2023'!$A$1:$G$32</definedName>
    <definedName name="_xlnm.Print_Area" localSheetId="2">'2023-2024'!$A$1:$G$32</definedName>
    <definedName name="_xlnm.Print_Area" localSheetId="1">'2024-2025'!$A$1:$G$32</definedName>
    <definedName name="_xlnm.Print_Area" localSheetId="0">'2025-2026'!$A$1:$G$32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3" l="1"/>
  <c r="C31" i="3"/>
  <c r="E29" i="4" l="1"/>
  <c r="E28" i="4"/>
  <c r="E27" i="4"/>
  <c r="E26" i="4"/>
  <c r="E25" i="4"/>
  <c r="E24" i="4"/>
  <c r="E21" i="4"/>
  <c r="E20" i="4"/>
  <c r="E18" i="4"/>
  <c r="E17" i="4"/>
  <c r="E16" i="4"/>
  <c r="E15" i="4"/>
  <c r="E14" i="4"/>
  <c r="E13" i="4"/>
  <c r="E11" i="4"/>
  <c r="E10" i="4"/>
  <c r="E9" i="4"/>
  <c r="E8" i="4"/>
  <c r="E7" i="4"/>
  <c r="E6" i="4"/>
  <c r="E19" i="4" l="1"/>
  <c r="E12" i="4"/>
  <c r="E5" i="4"/>
</calcChain>
</file>

<file path=xl/sharedStrings.xml><?xml version="1.0" encoding="utf-8"?>
<sst xmlns="http://schemas.openxmlformats.org/spreadsheetml/2006/main" count="384" uniqueCount="56">
  <si>
    <t>Number of plastic cards</t>
  </si>
  <si>
    <t>4.9</t>
  </si>
  <si>
    <t>4.8</t>
  </si>
  <si>
    <t>Number of ATMs</t>
  </si>
  <si>
    <t>4.7</t>
  </si>
  <si>
    <t xml:space="preserve">Number of banking service centers </t>
  </si>
  <si>
    <t>4.6</t>
  </si>
  <si>
    <t>Number of branches</t>
  </si>
  <si>
    <t>4.5</t>
  </si>
  <si>
    <t>Liquidity Ratios (К2.1, %)</t>
  </si>
  <si>
    <t>4.4</t>
  </si>
  <si>
    <t>Net interest margin (NIM, %)</t>
  </si>
  <si>
    <t>4.3</t>
  </si>
  <si>
    <t>Return on equity (ROE, %)</t>
  </si>
  <si>
    <t>4.2</t>
  </si>
  <si>
    <t>Return on assets (ROA, %)</t>
  </si>
  <si>
    <t>4.1</t>
  </si>
  <si>
    <t>OTHER INDICATORS</t>
  </si>
  <si>
    <t xml:space="preserve"> LIABILITIES AND CAPITAL</t>
  </si>
  <si>
    <t>Current year profit/loss</t>
  </si>
  <si>
    <t>3.3</t>
  </si>
  <si>
    <t>Reserves</t>
  </si>
  <si>
    <t>3.2</t>
  </si>
  <si>
    <t>Сapital paid-up</t>
  </si>
  <si>
    <t>3.1</t>
  </si>
  <si>
    <t>BALANCE СAPITAL</t>
  </si>
  <si>
    <t>3</t>
  </si>
  <si>
    <t>Other liabilities</t>
  </si>
  <si>
    <t>2.4</t>
  </si>
  <si>
    <t>Bank's own securities</t>
  </si>
  <si>
    <t>2.3</t>
  </si>
  <si>
    <t xml:space="preserve">Deposits </t>
  </si>
  <si>
    <t>2.2</t>
  </si>
  <si>
    <t>Due to NBT and to credit financial institutions</t>
  </si>
  <si>
    <t>2.1</t>
  </si>
  <si>
    <t>LIABILITIES</t>
  </si>
  <si>
    <t>2</t>
  </si>
  <si>
    <t>Other assets</t>
  </si>
  <si>
    <t>1.6</t>
  </si>
  <si>
    <t xml:space="preserve">Fixed assets </t>
  </si>
  <si>
    <t>1.5</t>
  </si>
  <si>
    <t>Loans, leases and overdraft</t>
  </si>
  <si>
    <t>1.4</t>
  </si>
  <si>
    <t>Securities and Investments</t>
  </si>
  <si>
    <t>1.3</t>
  </si>
  <si>
    <t>Due from NBT and from credit financial institutions</t>
  </si>
  <si>
    <t>1.2</t>
  </si>
  <si>
    <t>Cash</t>
  </si>
  <si>
    <t>1.1</t>
  </si>
  <si>
    <t>АSSETS</t>
  </si>
  <si>
    <t>INDICATORS</t>
  </si>
  <si>
    <t>LLC MDO ”MATIN”</t>
  </si>
  <si>
    <t xml:space="preserve">Financial indicators of </t>
  </si>
  <si>
    <t>(million, TJS)</t>
  </si>
  <si>
    <t>Number of POS terminals in retail and service outlets</t>
  </si>
  <si>
    <t xml:space="preserve">     (million, TJS)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</si>
</sst>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\ _₽"/>
    <numFmt numFmtId="166" formatCode="#,##0\ _₽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i/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Palatino Linotype"/>
      <family val="1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Palatino Linotype"/>
      <family val="1"/>
      <charset val="204"/>
    </font>
    <font>
      <sz val="14"/>
      <color indexed="8"/>
      <name val="Calibri"/>
      <family val="2"/>
      <scheme val="minor"/>
    </font>
    <font>
      <i/>
      <sz val="14"/>
      <color theme="1"/>
      <name val="Palatino Linotype"/>
      <family val="1"/>
      <charset val="204"/>
    </font>
    <font>
      <sz val="14"/>
      <color theme="1"/>
      <name val="Palatino Linotype"/>
      <family val="1"/>
    </font>
    <font>
      <b/>
      <sz val="14"/>
      <color theme="1"/>
      <name val="Palatino Linotype"/>
      <family val="1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1" fillId="0" borderId="0" xfId="1" applyAlignment="1">
      <alignment vertical="top"/>
    </xf>
    <xf numFmtId="0" fontId="2" fillId="0" borderId="1" xfId="0" applyFont="1" applyBorder="1" applyAlignment="1">
      <alignment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1" applyFont="1" applyAlignment="1">
      <alignment vertical="center"/>
    </xf>
    <xf numFmtId="49" fontId="3" fillId="3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14" fontId="10" fillId="3" borderId="1" xfId="1" applyNumberFormat="1" applyFont="1" applyFill="1" applyBorder="1" applyAlignment="1">
      <alignment horizontal="center" vertical="center" wrapText="1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0" fontId="7" fillId="0" borderId="3" xfId="1" applyFont="1" applyBorder="1" applyAlignment="1"/>
    <xf numFmtId="14" fontId="10" fillId="3" borderId="1" xfId="0" applyNumberFormat="1" applyFont="1" applyFill="1" applyBorder="1" applyAlignment="1">
      <alignment horizontal="center" vertical="center" wrapText="1"/>
    </xf>
    <xf numFmtId="0" fontId="14" fillId="0" borderId="0" xfId="1" applyFont="1"/>
    <xf numFmtId="0" fontId="16" fillId="3" borderId="1" xfId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0" xfId="1" applyFont="1" applyAlignment="1">
      <alignment vertical="top"/>
    </xf>
    <xf numFmtId="49" fontId="12" fillId="0" borderId="1" xfId="1" applyNumberFormat="1" applyFont="1" applyBorder="1" applyAlignment="1">
      <alignment horizontal="center" vertical="center" wrapText="1"/>
    </xf>
    <xf numFmtId="49" fontId="18" fillId="3" borderId="1" xfId="1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0" fillId="0" borderId="0" xfId="0" applyFont="1" applyBorder="1" applyAlignment="1">
      <alignment vertical="center"/>
    </xf>
    <xf numFmtId="49" fontId="12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4" fillId="0" borderId="0" xfId="1" applyFont="1" applyAlignment="1">
      <alignment vertical="center"/>
    </xf>
    <xf numFmtId="165" fontId="11" fillId="3" borderId="1" xfId="0" applyNumberFormat="1" applyFont="1" applyFill="1" applyBorder="1" applyAlignment="1">
      <alignment vertical="center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3" applyNumberFormat="1" applyFont="1" applyFill="1" applyBorder="1" applyAlignment="1">
      <alignment vertical="center" wrapText="1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3" applyFont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14" fontId="10" fillId="3" borderId="4" xfId="1" applyNumberFormat="1" applyFont="1" applyFill="1" applyBorder="1" applyAlignment="1">
      <alignment horizontal="center" vertical="center" wrapText="1"/>
    </xf>
    <xf numFmtId="165" fontId="11" fillId="3" borderId="4" xfId="0" applyNumberFormat="1" applyFont="1" applyFill="1" applyBorder="1" applyAlignment="1">
      <alignment vertical="center"/>
    </xf>
    <xf numFmtId="165" fontId="12" fillId="0" borderId="5" xfId="0" applyNumberFormat="1" applyFont="1" applyBorder="1" applyAlignment="1">
      <alignment vertical="center"/>
    </xf>
    <xf numFmtId="165" fontId="12" fillId="0" borderId="4" xfId="0" applyNumberFormat="1" applyFont="1" applyBorder="1" applyAlignment="1">
      <alignment vertical="center"/>
    </xf>
    <xf numFmtId="0" fontId="12" fillId="3" borderId="4" xfId="0" applyFont="1" applyFill="1" applyBorder="1" applyAlignment="1">
      <alignment vertical="center"/>
    </xf>
    <xf numFmtId="164" fontId="12" fillId="2" borderId="4" xfId="3" applyNumberFormat="1" applyFont="1" applyFill="1" applyBorder="1" applyAlignment="1">
      <alignment vertical="center" wrapText="1"/>
    </xf>
    <xf numFmtId="9" fontId="12" fillId="0" borderId="4" xfId="3" applyFont="1" applyBorder="1" applyAlignment="1">
      <alignment vertical="center" wrapText="1"/>
    </xf>
    <xf numFmtId="3" fontId="12" fillId="0" borderId="4" xfId="0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/>
    </xf>
    <xf numFmtId="164" fontId="12" fillId="2" borderId="1" xfId="2" applyNumberFormat="1" applyFont="1" applyFill="1" applyBorder="1" applyAlignment="1">
      <alignment vertical="center" wrapText="1"/>
    </xf>
    <xf numFmtId="165" fontId="11" fillId="3" borderId="1" xfId="0" applyNumberFormat="1" applyFont="1" applyFill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0" xfId="0" applyNumberFormat="1" applyFont="1" applyBorder="1" applyAlignment="1">
      <alignment vertical="center"/>
    </xf>
    <xf numFmtId="165" fontId="12" fillId="3" borderId="1" xfId="0" applyNumberFormat="1" applyFont="1" applyFill="1" applyBorder="1" applyAlignment="1">
      <alignment vertical="center"/>
    </xf>
    <xf numFmtId="164" fontId="12" fillId="0" borderId="1" xfId="2" applyNumberFormat="1" applyFont="1" applyBorder="1" applyAlignment="1">
      <alignment vertical="center" wrapText="1"/>
    </xf>
    <xf numFmtId="166" fontId="12" fillId="0" borderId="1" xfId="0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3" xfId="1" applyFont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3" xfId="1" applyFont="1" applyBorder="1" applyAlignment="1">
      <alignment horizontal="right"/>
    </xf>
    <xf numFmtId="0" fontId="7" fillId="0" borderId="3" xfId="1" applyFont="1" applyBorder="1" applyAlignment="1">
      <alignment horizontal="left" indent="1"/>
    </xf>
    <xf numFmtId="164" fontId="19" fillId="2" borderId="1" xfId="2" applyNumberFormat="1" applyFont="1" applyFill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</cellXfs>
  <cellStyles count="5">
    <cellStyle name="Normal 2" xfId="1" xr:uid="{257A146C-8E7C-4E99-97D0-50AAD95A5B5C}"/>
    <cellStyle name="Percent 2" xfId="2" xr:uid="{2AAA36F3-3EF2-439A-9434-DD1396A4B418}"/>
    <cellStyle name="Обычный" xfId="0" builtinId="0"/>
    <cellStyle name="Обычный 2" xfId="4" xr:uid="{00000000-0005-0000-0000-000001000000}"/>
    <cellStyle name="Процентный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3\Em06\MDO.FIN.v0.MDO.5929m06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12\MDO.FIN.v0.MDO.5929m12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2\EM03\MDO.FIN.v0.MDO.5929m03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LB08.01"/>
      <sheetName val="AL09.01"/>
      <sheetName val="DD11.02"/>
      <sheetName val="GA12.01"/>
      <sheetName val="GA12.02"/>
      <sheetName val="RM12.03"/>
      <sheetName val="RM12.04"/>
      <sheetName val="DA13.07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PB25.01"/>
      <sheetName val="PB25.02"/>
      <sheetName val="Validations"/>
      <sheetName val="Reference"/>
      <sheetName val="Sheet1"/>
    </sheetNames>
    <sheetDataSet>
      <sheetData sheetId="0"/>
      <sheetData sheetId="1"/>
      <sheetData sheetId="2"/>
      <sheetData sheetId="3">
        <row r="7">
          <cell r="D7">
            <v>5504838</v>
          </cell>
        </row>
        <row r="9">
          <cell r="D9">
            <v>6163746</v>
          </cell>
        </row>
        <row r="13">
          <cell r="D13">
            <v>13815310</v>
          </cell>
        </row>
        <row r="39">
          <cell r="D39">
            <v>0</v>
          </cell>
        </row>
        <row r="50">
          <cell r="D50">
            <v>77304885</v>
          </cell>
        </row>
        <row r="70">
          <cell r="D70">
            <v>0</v>
          </cell>
        </row>
        <row r="78">
          <cell r="D78">
            <v>5474521</v>
          </cell>
        </row>
        <row r="87">
          <cell r="D87">
            <v>13456351</v>
          </cell>
        </row>
        <row r="98">
          <cell r="D98">
            <v>0</v>
          </cell>
        </row>
        <row r="99">
          <cell r="D99">
            <v>121719651</v>
          </cell>
        </row>
      </sheetData>
      <sheetData sheetId="4">
        <row r="7">
          <cell r="D7">
            <v>0</v>
          </cell>
        </row>
        <row r="8">
          <cell r="D8">
            <v>3742414</v>
          </cell>
        </row>
        <row r="29">
          <cell r="D29">
            <v>68773548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18539831</v>
          </cell>
        </row>
        <row r="46">
          <cell r="D46">
            <v>0</v>
          </cell>
        </row>
        <row r="47">
          <cell r="D47">
            <v>91055793</v>
          </cell>
        </row>
      </sheetData>
      <sheetData sheetId="5">
        <row r="8">
          <cell r="D8">
            <v>23540203</v>
          </cell>
        </row>
        <row r="13">
          <cell r="D13">
            <v>1478551</v>
          </cell>
        </row>
        <row r="25">
          <cell r="D25">
            <v>30663858</v>
          </cell>
        </row>
      </sheetData>
      <sheetData sheetId="6"/>
      <sheetData sheetId="7"/>
      <sheetData sheetId="8">
        <row r="39">
          <cell r="D39">
            <v>6578921</v>
          </cell>
        </row>
        <row r="139">
          <cell r="D139">
            <v>1478551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1">
          <cell r="F11">
            <v>1.4612626190372522</v>
          </cell>
        </row>
      </sheetData>
      <sheetData sheetId="25"/>
      <sheetData sheetId="26"/>
      <sheetData sheetId="27"/>
      <sheetData sheetId="28"/>
      <sheetData sheetId="29"/>
      <sheetData sheetId="30">
        <row r="7">
          <cell r="D7">
            <v>112907060</v>
          </cell>
        </row>
      </sheetData>
      <sheetData sheetId="31">
        <row r="11">
          <cell r="D11">
            <v>10</v>
          </cell>
        </row>
        <row r="12">
          <cell r="D12">
            <v>17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5405877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46687367</v>
          </cell>
        </row>
      </sheetData>
      <sheetData sheetId="7"/>
      <sheetData sheetId="8"/>
      <sheetData sheetId="9">
        <row r="40">
          <cell r="D40">
            <v>13391246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0.82862012644635574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115920412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2908200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44777933</v>
          </cell>
        </row>
      </sheetData>
      <sheetData sheetId="7"/>
      <sheetData sheetId="8"/>
      <sheetData sheetId="9">
        <row r="40">
          <cell r="D40">
            <v>3049687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0.60723238465634766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115602794</v>
          </cell>
        </row>
      </sheetData>
      <sheetData sheetId="36">
        <row r="17">
          <cell r="D17">
            <v>10</v>
          </cell>
        </row>
        <row r="24">
          <cell r="D24">
            <v>40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30CDE-CCE0-44BC-B126-F8C3D375640C}">
  <dimension ref="A1:G32"/>
  <sheetViews>
    <sheetView tabSelected="1" view="pageBreakPreview" zoomScaleNormal="100" zoomScaleSheetLayoutView="100" workbookViewId="0">
      <selection activeCell="D9" sqref="D9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2.140625" style="28" customWidth="1"/>
    <col min="5" max="5" width="18.5703125" style="1" hidden="1" customWidth="1"/>
    <col min="6" max="7" width="16.7109375" style="1" hidden="1" customWidth="1"/>
    <col min="8" max="16384" width="9.140625" style="1"/>
  </cols>
  <sheetData>
    <row r="1" spans="1:7" ht="30" customHeight="1" x14ac:dyDescent="0.35">
      <c r="A1" s="78" t="s">
        <v>52</v>
      </c>
      <c r="B1" s="78"/>
      <c r="C1" s="78"/>
      <c r="D1" s="78"/>
      <c r="E1" s="78"/>
    </row>
    <row r="2" spans="1:7" ht="30" customHeight="1" x14ac:dyDescent="0.25">
      <c r="A2" s="77" t="s">
        <v>51</v>
      </c>
      <c r="B2" s="77"/>
      <c r="C2" s="77"/>
      <c r="D2" s="77"/>
      <c r="E2" s="77"/>
    </row>
    <row r="3" spans="1:7" ht="19.5" customHeight="1" x14ac:dyDescent="0.4">
      <c r="A3" s="26"/>
      <c r="B3" s="26"/>
      <c r="C3" s="26"/>
      <c r="D3" s="83" t="s">
        <v>55</v>
      </c>
      <c r="E3" s="26"/>
      <c r="F3" s="26"/>
      <c r="G3" s="26"/>
    </row>
    <row r="4" spans="1:7" ht="19.5" customHeight="1" x14ac:dyDescent="0.25">
      <c r="A4" s="16"/>
      <c r="B4" s="15" t="s">
        <v>50</v>
      </c>
      <c r="C4" s="27">
        <v>46022</v>
      </c>
      <c r="D4" s="27">
        <v>46112</v>
      </c>
      <c r="E4" s="27"/>
      <c r="F4" s="27"/>
      <c r="G4" s="27"/>
    </row>
    <row r="5" spans="1:7" ht="19.5" customHeight="1" x14ac:dyDescent="0.25">
      <c r="A5" s="14">
        <v>1</v>
      </c>
      <c r="B5" s="9" t="s">
        <v>49</v>
      </c>
      <c r="C5" s="69">
        <v>249.11930599999999</v>
      </c>
      <c r="D5" s="69">
        <v>265.697272</v>
      </c>
      <c r="E5" s="69"/>
      <c r="F5" s="69"/>
      <c r="G5" s="69"/>
    </row>
    <row r="6" spans="1:7" s="3" customFormat="1" ht="19.5" customHeight="1" x14ac:dyDescent="0.25">
      <c r="A6" s="13" t="s">
        <v>48</v>
      </c>
      <c r="B6" s="4" t="s">
        <v>47</v>
      </c>
      <c r="C6" s="70">
        <v>29.41086</v>
      </c>
      <c r="D6" s="70">
        <v>39.835844999999999</v>
      </c>
      <c r="E6" s="70"/>
      <c r="F6" s="70"/>
      <c r="G6" s="70"/>
    </row>
    <row r="7" spans="1:7" s="3" customFormat="1" ht="19.5" customHeight="1" x14ac:dyDescent="0.25">
      <c r="A7" s="5" t="s">
        <v>46</v>
      </c>
      <c r="B7" s="4" t="s">
        <v>45</v>
      </c>
      <c r="C7" s="71">
        <v>19.160361999999999</v>
      </c>
      <c r="D7" s="71">
        <v>35.448113999999997</v>
      </c>
      <c r="E7" s="71"/>
      <c r="F7" s="71"/>
      <c r="G7" s="71"/>
    </row>
    <row r="8" spans="1:7" s="3" customFormat="1" ht="19.5" customHeight="1" x14ac:dyDescent="0.25">
      <c r="A8" s="5" t="s">
        <v>44</v>
      </c>
      <c r="B8" s="4" t="s">
        <v>43</v>
      </c>
      <c r="C8" s="71">
        <v>0.979939</v>
      </c>
      <c r="D8" s="71">
        <v>0</v>
      </c>
      <c r="E8" s="71"/>
      <c r="F8" s="71"/>
      <c r="G8" s="71"/>
    </row>
    <row r="9" spans="1:7" s="3" customFormat="1" ht="19.5" customHeight="1" x14ac:dyDescent="0.25">
      <c r="A9" s="5" t="s">
        <v>42</v>
      </c>
      <c r="B9" s="4" t="s">
        <v>41</v>
      </c>
      <c r="C9" s="71">
        <v>141.64471499999999</v>
      </c>
      <c r="D9" s="71">
        <v>158.183853</v>
      </c>
      <c r="E9" s="71"/>
      <c r="F9" s="71"/>
      <c r="G9" s="71"/>
    </row>
    <row r="10" spans="1:7" s="3" customFormat="1" ht="19.5" customHeight="1" x14ac:dyDescent="0.25">
      <c r="A10" s="5" t="s">
        <v>40</v>
      </c>
      <c r="B10" s="4" t="s">
        <v>39</v>
      </c>
      <c r="C10" s="71">
        <v>10.907997</v>
      </c>
      <c r="D10" s="71">
        <v>9.5567650000000004</v>
      </c>
      <c r="E10" s="71"/>
      <c r="F10" s="71"/>
      <c r="G10" s="71"/>
    </row>
    <row r="11" spans="1:7" s="3" customFormat="1" ht="19.5" customHeight="1" x14ac:dyDescent="0.25">
      <c r="A11" s="5" t="s">
        <v>38</v>
      </c>
      <c r="B11" s="4" t="s">
        <v>37</v>
      </c>
      <c r="C11" s="71">
        <v>47.015433000000002</v>
      </c>
      <c r="D11" s="71">
        <v>22.672695000000001</v>
      </c>
      <c r="E11" s="71"/>
      <c r="F11" s="71"/>
      <c r="G11" s="71"/>
    </row>
    <row r="12" spans="1:7" s="3" customFormat="1" ht="19.5" customHeight="1" x14ac:dyDescent="0.25">
      <c r="A12" s="12" t="s">
        <v>36</v>
      </c>
      <c r="B12" s="9" t="s">
        <v>35</v>
      </c>
      <c r="C12" s="69">
        <v>202.12972300000001</v>
      </c>
      <c r="D12" s="69">
        <v>216.54785200000001</v>
      </c>
      <c r="E12" s="69"/>
      <c r="F12" s="69"/>
      <c r="G12" s="69"/>
    </row>
    <row r="13" spans="1:7" s="3" customFormat="1" ht="19.5" customHeight="1" x14ac:dyDescent="0.25">
      <c r="A13" s="5" t="s">
        <v>34</v>
      </c>
      <c r="B13" s="4" t="s">
        <v>33</v>
      </c>
      <c r="C13" s="71">
        <v>30.625772000000001</v>
      </c>
      <c r="D13" s="71">
        <v>36.868991999999999</v>
      </c>
      <c r="E13" s="71"/>
      <c r="F13" s="71"/>
      <c r="G13" s="71"/>
    </row>
    <row r="14" spans="1:7" s="3" customFormat="1" ht="19.5" customHeight="1" x14ac:dyDescent="0.25">
      <c r="A14" s="5" t="s">
        <v>32</v>
      </c>
      <c r="B14" s="4" t="s">
        <v>31</v>
      </c>
      <c r="C14" s="71">
        <v>121.484155</v>
      </c>
      <c r="D14" s="71">
        <v>150.44191000000001</v>
      </c>
      <c r="E14" s="71"/>
      <c r="F14" s="71"/>
      <c r="G14" s="71"/>
    </row>
    <row r="15" spans="1:7" s="3" customFormat="1" ht="19.5" customHeight="1" x14ac:dyDescent="0.25">
      <c r="A15" s="5" t="s">
        <v>30</v>
      </c>
      <c r="B15" s="4" t="s">
        <v>29</v>
      </c>
      <c r="C15" s="71">
        <v>0</v>
      </c>
      <c r="D15" s="71">
        <v>0</v>
      </c>
      <c r="E15" s="71"/>
      <c r="F15" s="71"/>
      <c r="G15" s="71"/>
    </row>
    <row r="16" spans="1:7" s="3" customFormat="1" ht="19.5" customHeight="1" x14ac:dyDescent="0.25">
      <c r="A16" s="5" t="s">
        <v>28</v>
      </c>
      <c r="B16" s="4" t="s">
        <v>27</v>
      </c>
      <c r="C16" s="71">
        <v>50.019795999999999</v>
      </c>
      <c r="D16" s="71">
        <v>29.23695</v>
      </c>
      <c r="E16" s="71"/>
      <c r="F16" s="71"/>
      <c r="G16" s="71"/>
    </row>
    <row r="17" spans="1:7" s="3" customFormat="1" ht="19.5" customHeight="1" x14ac:dyDescent="0.25">
      <c r="A17" s="12" t="s">
        <v>26</v>
      </c>
      <c r="B17" s="9" t="s">
        <v>25</v>
      </c>
      <c r="C17" s="69">
        <v>46.989583000000003</v>
      </c>
      <c r="D17" s="69">
        <v>49.149419999999999</v>
      </c>
      <c r="E17" s="69"/>
      <c r="F17" s="69"/>
      <c r="G17" s="69"/>
    </row>
    <row r="18" spans="1:7" s="3" customFormat="1" ht="19.5" customHeight="1" x14ac:dyDescent="0.25">
      <c r="A18" s="5" t="s">
        <v>24</v>
      </c>
      <c r="B18" s="4" t="s">
        <v>23</v>
      </c>
      <c r="C18" s="71">
        <v>37.299999999999997</v>
      </c>
      <c r="D18" s="71">
        <v>37.299999999999997</v>
      </c>
      <c r="E18" s="71"/>
      <c r="F18" s="71"/>
      <c r="G18" s="71"/>
    </row>
    <row r="19" spans="1:7" s="3" customFormat="1" ht="19.5" customHeight="1" x14ac:dyDescent="0.25">
      <c r="A19" s="5" t="s">
        <v>22</v>
      </c>
      <c r="B19" s="4" t="s">
        <v>21</v>
      </c>
      <c r="C19" s="71">
        <v>4.9914930000000064</v>
      </c>
      <c r="D19" s="71">
        <v>9.6895830000000025</v>
      </c>
      <c r="E19" s="71"/>
      <c r="F19" s="71"/>
      <c r="G19" s="71"/>
    </row>
    <row r="20" spans="1:7" s="3" customFormat="1" ht="19.5" customHeight="1" x14ac:dyDescent="0.25">
      <c r="A20" s="5" t="s">
        <v>20</v>
      </c>
      <c r="B20" s="4" t="s">
        <v>19</v>
      </c>
      <c r="C20" s="71">
        <v>4.6980899999999997</v>
      </c>
      <c r="D20" s="71">
        <v>2.159837</v>
      </c>
      <c r="E20" s="71"/>
      <c r="F20" s="71"/>
      <c r="G20" s="71"/>
    </row>
    <row r="21" spans="1:7" s="3" customFormat="1" ht="19.5" customHeight="1" x14ac:dyDescent="0.25">
      <c r="A21" s="12"/>
      <c r="B21" s="9" t="s">
        <v>18</v>
      </c>
      <c r="C21" s="69">
        <v>249.11930599999999</v>
      </c>
      <c r="D21" s="69">
        <v>265.697272</v>
      </c>
      <c r="E21" s="69"/>
      <c r="F21" s="69"/>
      <c r="G21" s="69"/>
    </row>
    <row r="22" spans="1:7" s="3" customFormat="1" ht="19.5" customHeight="1" x14ac:dyDescent="0.25">
      <c r="A22" s="11"/>
      <c r="B22" s="10"/>
      <c r="C22" s="72"/>
      <c r="D22" s="72"/>
      <c r="E22" s="72"/>
      <c r="F22" s="72"/>
      <c r="G22" s="72"/>
    </row>
    <row r="23" spans="1:7" s="3" customFormat="1" ht="19.5" customHeight="1" x14ac:dyDescent="0.25">
      <c r="A23" s="8"/>
      <c r="B23" s="9" t="s">
        <v>17</v>
      </c>
      <c r="C23" s="73"/>
      <c r="D23" s="73"/>
      <c r="E23" s="73"/>
      <c r="F23" s="73"/>
      <c r="G23" s="73"/>
    </row>
    <row r="24" spans="1:7" s="3" customFormat="1" ht="19.5" customHeight="1" x14ac:dyDescent="0.25">
      <c r="A24" s="7" t="s">
        <v>16</v>
      </c>
      <c r="B24" s="4" t="s">
        <v>15</v>
      </c>
      <c r="C24" s="68">
        <v>2.5082197764311368E-2</v>
      </c>
      <c r="D24" s="68">
        <v>3.2515757256250638E-2</v>
      </c>
      <c r="E24" s="68"/>
      <c r="F24" s="68"/>
      <c r="G24" s="68"/>
    </row>
    <row r="25" spans="1:7" s="3" customFormat="1" ht="19.5" customHeight="1" x14ac:dyDescent="0.25">
      <c r="A25" s="7" t="s">
        <v>14</v>
      </c>
      <c r="B25" s="4" t="s">
        <v>13</v>
      </c>
      <c r="C25" s="68">
        <v>0.13297542351035549</v>
      </c>
      <c r="D25" s="68">
        <v>0.17577721161307702</v>
      </c>
      <c r="E25" s="68"/>
      <c r="F25" s="68"/>
      <c r="G25" s="68"/>
    </row>
    <row r="26" spans="1:7" s="3" customFormat="1" ht="19.5" customHeight="1" x14ac:dyDescent="0.25">
      <c r="A26" s="7" t="s">
        <v>12</v>
      </c>
      <c r="B26" s="6" t="s">
        <v>11</v>
      </c>
      <c r="C26" s="84">
        <v>0.121</v>
      </c>
      <c r="D26" s="68">
        <v>0.113</v>
      </c>
      <c r="E26" s="68"/>
      <c r="F26" s="68"/>
      <c r="G26" s="68"/>
    </row>
    <row r="27" spans="1:7" s="3" customFormat="1" ht="19.5" customHeight="1" x14ac:dyDescent="0.25">
      <c r="A27" s="5" t="s">
        <v>10</v>
      </c>
      <c r="B27" s="4" t="s">
        <v>9</v>
      </c>
      <c r="C27" s="74">
        <v>1.1284382544736193</v>
      </c>
      <c r="D27" s="74">
        <v>1.1459567115243581</v>
      </c>
      <c r="E27" s="74"/>
      <c r="F27" s="74"/>
      <c r="G27" s="74"/>
    </row>
    <row r="28" spans="1:7" s="3" customFormat="1" ht="19.5" customHeight="1" x14ac:dyDescent="0.25">
      <c r="A28" s="5" t="s">
        <v>8</v>
      </c>
      <c r="B28" s="4" t="s">
        <v>7</v>
      </c>
      <c r="C28" s="75">
        <v>11</v>
      </c>
      <c r="D28" s="75">
        <v>11</v>
      </c>
      <c r="E28" s="75"/>
      <c r="F28" s="75"/>
      <c r="G28" s="75"/>
    </row>
    <row r="29" spans="1:7" s="3" customFormat="1" ht="19.5" customHeight="1" x14ac:dyDescent="0.25">
      <c r="A29" s="5" t="s">
        <v>6</v>
      </c>
      <c r="B29" s="4" t="s">
        <v>5</v>
      </c>
      <c r="C29" s="75">
        <v>18</v>
      </c>
      <c r="D29" s="75">
        <v>18</v>
      </c>
      <c r="E29" s="75"/>
      <c r="F29" s="75"/>
      <c r="G29" s="75"/>
    </row>
    <row r="30" spans="1:7" s="3" customFormat="1" ht="19.5" customHeight="1" x14ac:dyDescent="0.25">
      <c r="A30" s="5" t="s">
        <v>4</v>
      </c>
      <c r="B30" s="4" t="s">
        <v>3</v>
      </c>
      <c r="C30" s="85">
        <v>10</v>
      </c>
      <c r="D30" s="76">
        <v>10</v>
      </c>
      <c r="E30" s="76"/>
      <c r="F30" s="76"/>
      <c r="G30" s="76"/>
    </row>
    <row r="31" spans="1:7" s="3" customFormat="1" ht="19.5" customHeight="1" x14ac:dyDescent="0.25">
      <c r="A31" s="5" t="s">
        <v>2</v>
      </c>
      <c r="B31" s="4" t="s">
        <v>54</v>
      </c>
      <c r="C31" s="85">
        <v>31</v>
      </c>
      <c r="D31" s="76">
        <v>31</v>
      </c>
      <c r="E31" s="76"/>
      <c r="F31" s="76"/>
      <c r="G31" s="76"/>
    </row>
    <row r="32" spans="1:7" s="3" customFormat="1" ht="19.5" customHeight="1" x14ac:dyDescent="0.25">
      <c r="A32" s="5" t="s">
        <v>1</v>
      </c>
      <c r="B32" s="4" t="s">
        <v>0</v>
      </c>
      <c r="C32" s="85">
        <v>11593</v>
      </c>
      <c r="D32" s="76">
        <v>12927</v>
      </c>
      <c r="E32" s="76"/>
      <c r="F32" s="76"/>
      <c r="G32" s="76"/>
    </row>
  </sheetData>
  <mergeCells count="2">
    <mergeCell ref="A1:E1"/>
    <mergeCell ref="A2:E2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44F0-0C7A-426C-822B-788E3B2B02ED}">
  <dimension ref="A1:G32"/>
  <sheetViews>
    <sheetView view="pageBreakPreview" zoomScaleNormal="100" zoomScaleSheetLayoutView="100" workbookViewId="0">
      <selection activeCell="G7" sqref="G7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2.140625" style="28" customWidth="1"/>
    <col min="5" max="5" width="18.5703125" style="1" customWidth="1"/>
    <col min="6" max="7" width="16.7109375" style="1" customWidth="1"/>
    <col min="8" max="16384" width="9.140625" style="1"/>
  </cols>
  <sheetData>
    <row r="1" spans="1:7" ht="30" customHeight="1" x14ac:dyDescent="0.35">
      <c r="A1" s="78" t="s">
        <v>52</v>
      </c>
      <c r="B1" s="78"/>
      <c r="C1" s="78"/>
      <c r="D1" s="78"/>
      <c r="E1" s="78"/>
    </row>
    <row r="2" spans="1:7" ht="30" customHeight="1" x14ac:dyDescent="0.25">
      <c r="A2" s="77" t="s">
        <v>51</v>
      </c>
      <c r="B2" s="77"/>
      <c r="C2" s="77"/>
      <c r="D2" s="77"/>
      <c r="E2" s="77"/>
    </row>
    <row r="3" spans="1:7" ht="19.5" customHeight="1" x14ac:dyDescent="0.4">
      <c r="A3" s="79" t="s">
        <v>53</v>
      </c>
      <c r="B3" s="79"/>
      <c r="C3" s="79"/>
      <c r="D3" s="79"/>
      <c r="E3" s="79"/>
      <c r="F3" s="79"/>
      <c r="G3" s="79"/>
    </row>
    <row r="4" spans="1:7" ht="19.5" customHeight="1" x14ac:dyDescent="0.25">
      <c r="A4" s="16"/>
      <c r="B4" s="15" t="s">
        <v>50</v>
      </c>
      <c r="C4" s="27">
        <v>45657</v>
      </c>
      <c r="D4" s="27">
        <v>45747</v>
      </c>
      <c r="E4" s="27">
        <v>45838</v>
      </c>
      <c r="F4" s="27">
        <v>45930</v>
      </c>
      <c r="G4" s="27">
        <v>46022</v>
      </c>
    </row>
    <row r="5" spans="1:7" ht="19.5" customHeight="1" x14ac:dyDescent="0.25">
      <c r="A5" s="14">
        <v>1</v>
      </c>
      <c r="B5" s="9" t="s">
        <v>49</v>
      </c>
      <c r="C5" s="69">
        <v>197.23148600000002</v>
      </c>
      <c r="D5" s="69">
        <v>268.569613</v>
      </c>
      <c r="E5" s="69">
        <v>227.76881300000002</v>
      </c>
      <c r="F5" s="69">
        <v>215.83996999999999</v>
      </c>
      <c r="G5" s="69">
        <v>249.11930599999999</v>
      </c>
    </row>
    <row r="6" spans="1:7" s="3" customFormat="1" ht="19.5" customHeight="1" x14ac:dyDescent="0.25">
      <c r="A6" s="13" t="s">
        <v>48</v>
      </c>
      <c r="B6" s="4" t="s">
        <v>47</v>
      </c>
      <c r="C6" s="70">
        <v>30.533484000000001</v>
      </c>
      <c r="D6" s="70">
        <v>17.125302000000001</v>
      </c>
      <c r="E6" s="70">
        <v>23.671309000000001</v>
      </c>
      <c r="F6" s="70">
        <v>30.859261</v>
      </c>
      <c r="G6" s="70">
        <v>29.41086</v>
      </c>
    </row>
    <row r="7" spans="1:7" s="3" customFormat="1" ht="19.5" customHeight="1" x14ac:dyDescent="0.25">
      <c r="A7" s="5" t="s">
        <v>46</v>
      </c>
      <c r="B7" s="4" t="s">
        <v>45</v>
      </c>
      <c r="C7" s="71">
        <v>14.09962</v>
      </c>
      <c r="D7" s="71">
        <v>55.261372000000001</v>
      </c>
      <c r="E7" s="71">
        <v>37.679110999999999</v>
      </c>
      <c r="F7" s="71">
        <v>22.269808000000001</v>
      </c>
      <c r="G7" s="71">
        <v>19.160361999999999</v>
      </c>
    </row>
    <row r="8" spans="1:7" s="3" customFormat="1" ht="19.5" customHeight="1" x14ac:dyDescent="0.25">
      <c r="A8" s="5" t="s">
        <v>44</v>
      </c>
      <c r="B8" s="4" t="s">
        <v>43</v>
      </c>
      <c r="C8" s="71">
        <v>0</v>
      </c>
      <c r="D8" s="71">
        <v>0</v>
      </c>
      <c r="E8" s="71">
        <v>0</v>
      </c>
      <c r="F8" s="71">
        <v>1.4883420000000001</v>
      </c>
      <c r="G8" s="71">
        <v>0.979939</v>
      </c>
    </row>
    <row r="9" spans="1:7" s="3" customFormat="1" ht="19.5" customHeight="1" x14ac:dyDescent="0.25">
      <c r="A9" s="5" t="s">
        <v>42</v>
      </c>
      <c r="B9" s="4" t="s">
        <v>41</v>
      </c>
      <c r="C9" s="71">
        <v>103.915269</v>
      </c>
      <c r="D9" s="71">
        <v>111.721925</v>
      </c>
      <c r="E9" s="71">
        <v>124.170852</v>
      </c>
      <c r="F9" s="71">
        <v>132.98382799999999</v>
      </c>
      <c r="G9" s="71">
        <v>141.64471499999999</v>
      </c>
    </row>
    <row r="10" spans="1:7" s="3" customFormat="1" ht="19.5" customHeight="1" x14ac:dyDescent="0.25">
      <c r="A10" s="5" t="s">
        <v>40</v>
      </c>
      <c r="B10" s="4" t="s">
        <v>39</v>
      </c>
      <c r="C10" s="71">
        <v>11.416323999999999</v>
      </c>
      <c r="D10" s="71">
        <v>10.185824</v>
      </c>
      <c r="E10" s="71">
        <v>9.8642249999999994</v>
      </c>
      <c r="F10" s="71">
        <v>9.7253170000000004</v>
      </c>
      <c r="G10" s="71">
        <v>10.907997</v>
      </c>
    </row>
    <row r="11" spans="1:7" s="3" customFormat="1" ht="19.5" customHeight="1" x14ac:dyDescent="0.25">
      <c r="A11" s="5" t="s">
        <v>38</v>
      </c>
      <c r="B11" s="4" t="s">
        <v>37</v>
      </c>
      <c r="C11" s="71">
        <v>37.266789000000003</v>
      </c>
      <c r="D11" s="71">
        <v>74.275189999999995</v>
      </c>
      <c r="E11" s="71">
        <v>32.383316000000001</v>
      </c>
      <c r="F11" s="71">
        <v>18.513414000000001</v>
      </c>
      <c r="G11" s="71">
        <v>47.015433000000002</v>
      </c>
    </row>
    <row r="12" spans="1:7" s="3" customFormat="1" ht="19.5" customHeight="1" x14ac:dyDescent="0.25">
      <c r="A12" s="12" t="s">
        <v>36</v>
      </c>
      <c r="B12" s="9" t="s">
        <v>35</v>
      </c>
      <c r="C12" s="69">
        <v>155.121858</v>
      </c>
      <c r="D12" s="69">
        <v>225.823072</v>
      </c>
      <c r="E12" s="69">
        <v>183.89080600000003</v>
      </c>
      <c r="F12" s="69">
        <v>170.52301399999999</v>
      </c>
      <c r="G12" s="69">
        <v>202.12972300000001</v>
      </c>
    </row>
    <row r="13" spans="1:7" s="3" customFormat="1" ht="19.5" customHeight="1" x14ac:dyDescent="0.25">
      <c r="A13" s="5" t="s">
        <v>34</v>
      </c>
      <c r="B13" s="4" t="s">
        <v>33</v>
      </c>
      <c r="C13" s="71">
        <v>23.000136999999999</v>
      </c>
      <c r="D13" s="71">
        <v>27.005386999999999</v>
      </c>
      <c r="E13" s="71">
        <v>36.021478000000002</v>
      </c>
      <c r="F13" s="71">
        <v>34.500126999999999</v>
      </c>
      <c r="G13" s="71">
        <v>30.625772000000001</v>
      </c>
    </row>
    <row r="14" spans="1:7" s="3" customFormat="1" ht="19.5" customHeight="1" x14ac:dyDescent="0.25">
      <c r="A14" s="5" t="s">
        <v>32</v>
      </c>
      <c r="B14" s="4" t="s">
        <v>31</v>
      </c>
      <c r="C14" s="71">
        <v>99.506388999999999</v>
      </c>
      <c r="D14" s="71">
        <v>107.599025</v>
      </c>
      <c r="E14" s="71">
        <v>110.306279</v>
      </c>
      <c r="F14" s="71">
        <v>111.189939</v>
      </c>
      <c r="G14" s="71">
        <v>121.484155</v>
      </c>
    </row>
    <row r="15" spans="1:7" s="3" customFormat="1" ht="19.5" customHeight="1" x14ac:dyDescent="0.25">
      <c r="A15" s="5" t="s">
        <v>30</v>
      </c>
      <c r="B15" s="4" t="s">
        <v>29</v>
      </c>
      <c r="C15" s="71">
        <v>0</v>
      </c>
      <c r="D15" s="71">
        <v>0</v>
      </c>
      <c r="E15" s="71">
        <v>0</v>
      </c>
      <c r="F15" s="71">
        <v>0</v>
      </c>
      <c r="G15" s="71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71">
        <v>32.615332000000002</v>
      </c>
      <c r="D16" s="71">
        <v>91.21866</v>
      </c>
      <c r="E16" s="71">
        <v>37.563048999999999</v>
      </c>
      <c r="F16" s="71">
        <v>24.832947999999998</v>
      </c>
      <c r="G16" s="71">
        <v>50.019795999999999</v>
      </c>
    </row>
    <row r="17" spans="1:7" s="3" customFormat="1" ht="19.5" customHeight="1" x14ac:dyDescent="0.25">
      <c r="A17" s="12" t="s">
        <v>26</v>
      </c>
      <c r="B17" s="9" t="s">
        <v>25</v>
      </c>
      <c r="C17" s="69">
        <v>42.109628000000001</v>
      </c>
      <c r="D17" s="69">
        <v>42.746541000000001</v>
      </c>
      <c r="E17" s="69">
        <v>43.878006999999997</v>
      </c>
      <c r="F17" s="69">
        <v>45.316955999999998</v>
      </c>
      <c r="G17" s="69">
        <v>46.989583000000003</v>
      </c>
    </row>
    <row r="18" spans="1:7" s="3" customFormat="1" ht="19.5" customHeight="1" x14ac:dyDescent="0.25">
      <c r="A18" s="5" t="s">
        <v>24</v>
      </c>
      <c r="B18" s="4" t="s">
        <v>23</v>
      </c>
      <c r="C18" s="71">
        <v>35</v>
      </c>
      <c r="D18" s="71">
        <v>35</v>
      </c>
      <c r="E18" s="71">
        <v>37.299999999999997</v>
      </c>
      <c r="F18" s="71">
        <v>37.299999999999997</v>
      </c>
      <c r="G18" s="71">
        <v>37.299999999999997</v>
      </c>
    </row>
    <row r="19" spans="1:7" s="3" customFormat="1" ht="19.5" customHeight="1" x14ac:dyDescent="0.25">
      <c r="A19" s="5" t="s">
        <v>22</v>
      </c>
      <c r="B19" s="4" t="s">
        <v>21</v>
      </c>
      <c r="C19" s="71">
        <v>4.9914930000000002</v>
      </c>
      <c r="D19" s="71">
        <v>7.1096280000000007</v>
      </c>
      <c r="E19" s="71">
        <v>4.9914929999999993</v>
      </c>
      <c r="F19" s="71">
        <v>4.9914930000000002</v>
      </c>
      <c r="G19" s="71">
        <v>4.9914930000000064</v>
      </c>
    </row>
    <row r="20" spans="1:7" s="3" customFormat="1" ht="19.5" customHeight="1" x14ac:dyDescent="0.25">
      <c r="A20" s="5" t="s">
        <v>20</v>
      </c>
      <c r="B20" s="4" t="s">
        <v>19</v>
      </c>
      <c r="C20" s="71">
        <v>2.1181350000000001</v>
      </c>
      <c r="D20" s="71">
        <v>0.63691299999999995</v>
      </c>
      <c r="E20" s="71">
        <v>1.586514</v>
      </c>
      <c r="F20" s="71">
        <v>3.0254629999999998</v>
      </c>
      <c r="G20" s="71">
        <v>4.6980899999999997</v>
      </c>
    </row>
    <row r="21" spans="1:7" s="3" customFormat="1" ht="19.5" customHeight="1" x14ac:dyDescent="0.25">
      <c r="A21" s="12"/>
      <c r="B21" s="9" t="s">
        <v>18</v>
      </c>
      <c r="C21" s="69">
        <v>197.23148599999999</v>
      </c>
      <c r="D21" s="69">
        <v>268.569613</v>
      </c>
      <c r="E21" s="69">
        <v>227.76881299999999</v>
      </c>
      <c r="F21" s="69">
        <v>215.83996999999999</v>
      </c>
      <c r="G21" s="69">
        <v>249.11930599999999</v>
      </c>
    </row>
    <row r="22" spans="1:7" s="3" customFormat="1" ht="19.5" customHeight="1" x14ac:dyDescent="0.25">
      <c r="A22" s="11"/>
      <c r="B22" s="10"/>
      <c r="C22" s="72"/>
      <c r="D22" s="72"/>
      <c r="E22" s="72"/>
      <c r="F22" s="72"/>
      <c r="G22" s="72"/>
    </row>
    <row r="23" spans="1:7" s="3" customFormat="1" ht="19.5" customHeight="1" x14ac:dyDescent="0.25">
      <c r="A23" s="8"/>
      <c r="B23" s="9" t="s">
        <v>17</v>
      </c>
      <c r="C23" s="73"/>
      <c r="D23" s="73"/>
      <c r="E23" s="73"/>
      <c r="F23" s="73"/>
      <c r="G23" s="73"/>
    </row>
    <row r="24" spans="1:7" s="3" customFormat="1" ht="19.5" customHeight="1" x14ac:dyDescent="0.25">
      <c r="A24" s="7" t="s">
        <v>16</v>
      </c>
      <c r="B24" s="4" t="s">
        <v>15</v>
      </c>
      <c r="C24" s="68">
        <v>1.0739334996441694E-2</v>
      </c>
      <c r="D24" s="68">
        <v>9.4860024242578774E-3</v>
      </c>
      <c r="E24" s="68">
        <v>1.3930915116109421E-2</v>
      </c>
      <c r="F24" s="68">
        <v>1.8642820372890157E-2</v>
      </c>
      <c r="G24" s="68">
        <v>2.5082197764311368E-2</v>
      </c>
    </row>
    <row r="25" spans="1:7" s="3" customFormat="1" ht="19.5" customHeight="1" x14ac:dyDescent="0.25">
      <c r="A25" s="7" t="s">
        <v>14</v>
      </c>
      <c r="B25" s="4" t="s">
        <v>13</v>
      </c>
      <c r="C25" s="68">
        <v>5.0300491849512421E-2</v>
      </c>
      <c r="D25" s="68">
        <v>5.9599021123136024E-2</v>
      </c>
      <c r="E25" s="68">
        <v>7.2314770358644601E-2</v>
      </c>
      <c r="F25" s="68">
        <v>8.8793823442157069E-2</v>
      </c>
      <c r="G25" s="68">
        <v>0.13297542351035549</v>
      </c>
    </row>
    <row r="26" spans="1:7" s="3" customFormat="1" ht="19.5" customHeight="1" x14ac:dyDescent="0.25">
      <c r="A26" s="7" t="s">
        <v>12</v>
      </c>
      <c r="B26" s="6" t="s">
        <v>11</v>
      </c>
      <c r="C26" s="68">
        <v>0.14000000000000001</v>
      </c>
      <c r="D26" s="68">
        <v>0.115</v>
      </c>
      <c r="E26" s="68">
        <v>0.12</v>
      </c>
      <c r="F26" s="68">
        <v>0.121</v>
      </c>
      <c r="G26" s="68">
        <v>0.121</v>
      </c>
    </row>
    <row r="27" spans="1:7" s="3" customFormat="1" ht="19.5" customHeight="1" x14ac:dyDescent="0.25">
      <c r="A27" s="5" t="s">
        <v>10</v>
      </c>
      <c r="B27" s="4" t="s">
        <v>9</v>
      </c>
      <c r="C27" s="74">
        <v>0.88070417811858492</v>
      </c>
      <c r="D27" s="74">
        <v>1.0639027220158079</v>
      </c>
      <c r="E27" s="74">
        <v>1.5810686447984881</v>
      </c>
      <c r="F27" s="74">
        <v>1.8609134968297436</v>
      </c>
      <c r="G27" s="74">
        <v>1.1284382544736193</v>
      </c>
    </row>
    <row r="28" spans="1:7" s="3" customFormat="1" ht="19.5" customHeight="1" x14ac:dyDescent="0.25">
      <c r="A28" s="5" t="s">
        <v>8</v>
      </c>
      <c r="B28" s="4" t="s">
        <v>7</v>
      </c>
      <c r="C28" s="75">
        <v>11</v>
      </c>
      <c r="D28" s="75">
        <v>11</v>
      </c>
      <c r="E28" s="75">
        <v>11</v>
      </c>
      <c r="F28" s="75">
        <v>11</v>
      </c>
      <c r="G28" s="75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75">
        <v>18</v>
      </c>
      <c r="D29" s="75">
        <v>16</v>
      </c>
      <c r="E29" s="75">
        <v>17</v>
      </c>
      <c r="F29" s="75">
        <v>18</v>
      </c>
      <c r="G29" s="75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76">
        <v>8</v>
      </c>
      <c r="D30" s="76">
        <v>8</v>
      </c>
      <c r="E30" s="76">
        <v>9</v>
      </c>
      <c r="F30" s="76">
        <v>10</v>
      </c>
      <c r="G30" s="76">
        <v>10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v>31</v>
      </c>
      <c r="D31" s="76">
        <v>31</v>
      </c>
      <c r="E31" s="76">
        <v>31</v>
      </c>
      <c r="F31" s="76">
        <v>31</v>
      </c>
      <c r="G31" s="76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76">
        <v>9193</v>
      </c>
      <c r="D32" s="76">
        <v>10016</v>
      </c>
      <c r="E32" s="76">
        <v>10487</v>
      </c>
      <c r="F32" s="76">
        <v>10164</v>
      </c>
      <c r="G32" s="76">
        <v>11593</v>
      </c>
    </row>
  </sheetData>
  <mergeCells count="3">
    <mergeCell ref="A2:E2"/>
    <mergeCell ref="A1:E1"/>
    <mergeCell ref="A3:G3"/>
  </mergeCells>
  <pageMargins left="0.7" right="0.7" top="0.75" bottom="0.75" header="0.3" footer="0.3"/>
  <pageSetup paperSize="9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76738-40C2-4F55-B09F-EB7FB40A14BB}">
  <dimension ref="A1:G32"/>
  <sheetViews>
    <sheetView view="pageBreakPreview" topLeftCell="A10" zoomScaleNormal="100" zoomScaleSheetLayoutView="100" workbookViewId="0">
      <selection activeCell="C31" sqref="C31:G31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3.42578125" style="1" customWidth="1"/>
    <col min="5" max="7" width="22.140625" style="28" customWidth="1"/>
    <col min="8" max="16384" width="9.140625" style="1"/>
  </cols>
  <sheetData>
    <row r="1" spans="1:7" ht="30" customHeight="1" x14ac:dyDescent="0.35">
      <c r="A1" s="78" t="s">
        <v>52</v>
      </c>
      <c r="B1" s="78"/>
      <c r="C1" s="78"/>
      <c r="D1" s="78"/>
      <c r="E1" s="78"/>
      <c r="F1" s="78"/>
      <c r="G1" s="78"/>
    </row>
    <row r="2" spans="1:7" ht="30" customHeight="1" x14ac:dyDescent="0.25">
      <c r="A2" s="77" t="s">
        <v>51</v>
      </c>
      <c r="B2" s="77"/>
      <c r="C2" s="77"/>
      <c r="D2" s="77"/>
      <c r="E2" s="77"/>
      <c r="F2" s="77"/>
      <c r="G2" s="77"/>
    </row>
    <row r="3" spans="1:7" ht="19.5" customHeight="1" x14ac:dyDescent="0.4">
      <c r="A3" s="79" t="s">
        <v>53</v>
      </c>
      <c r="B3" s="79"/>
      <c r="C3" s="79"/>
      <c r="D3" s="79"/>
      <c r="E3" s="79"/>
      <c r="F3" s="79"/>
      <c r="G3" s="79"/>
    </row>
    <row r="4" spans="1:7" ht="19.5" customHeight="1" x14ac:dyDescent="0.25">
      <c r="A4" s="16"/>
      <c r="B4" s="15" t="s">
        <v>50</v>
      </c>
      <c r="C4" s="17">
        <v>45291</v>
      </c>
      <c r="D4" s="17">
        <v>45382</v>
      </c>
      <c r="E4" s="27">
        <v>45473</v>
      </c>
      <c r="F4" s="27">
        <v>45565</v>
      </c>
      <c r="G4" s="27">
        <v>45657</v>
      </c>
    </row>
    <row r="5" spans="1:7" ht="19.5" customHeight="1" x14ac:dyDescent="0.25">
      <c r="A5" s="14">
        <v>1</v>
      </c>
      <c r="B5" s="9" t="s">
        <v>49</v>
      </c>
      <c r="C5" s="43">
        <v>134.52070800000001</v>
      </c>
      <c r="D5" s="69">
        <v>150.667001</v>
      </c>
      <c r="E5" s="69">
        <v>156.187026</v>
      </c>
      <c r="F5" s="69">
        <v>175.01032599999999</v>
      </c>
      <c r="G5" s="69">
        <v>197.23148600000002</v>
      </c>
    </row>
    <row r="6" spans="1:7" s="3" customFormat="1" ht="19.5" customHeight="1" x14ac:dyDescent="0.25">
      <c r="A6" s="13" t="s">
        <v>48</v>
      </c>
      <c r="B6" s="4" t="s">
        <v>47</v>
      </c>
      <c r="C6" s="47">
        <v>10.051926</v>
      </c>
      <c r="D6" s="70">
        <v>10.771330000000001</v>
      </c>
      <c r="E6" s="70">
        <v>11.036375</v>
      </c>
      <c r="F6" s="70">
        <v>8.4090869999999995</v>
      </c>
      <c r="G6" s="70">
        <v>30.533484000000001</v>
      </c>
    </row>
    <row r="7" spans="1:7" s="3" customFormat="1" ht="19.5" customHeight="1" x14ac:dyDescent="0.25">
      <c r="A7" s="5" t="s">
        <v>46</v>
      </c>
      <c r="B7" s="4" t="s">
        <v>45</v>
      </c>
      <c r="C7" s="47">
        <v>18.359484999999999</v>
      </c>
      <c r="D7" s="71">
        <v>42.57647</v>
      </c>
      <c r="E7" s="71">
        <v>30.357171000000001</v>
      </c>
      <c r="F7" s="71">
        <v>19.661193999999998</v>
      </c>
      <c r="G7" s="71">
        <v>14.09962</v>
      </c>
    </row>
    <row r="8" spans="1:7" s="3" customFormat="1" ht="19.5" customHeight="1" x14ac:dyDescent="0.25">
      <c r="A8" s="5" t="s">
        <v>44</v>
      </c>
      <c r="B8" s="4" t="s">
        <v>43</v>
      </c>
      <c r="C8" s="47">
        <v>0</v>
      </c>
      <c r="D8" s="71">
        <v>0</v>
      </c>
      <c r="E8" s="71">
        <v>0</v>
      </c>
      <c r="F8" s="71">
        <v>0</v>
      </c>
      <c r="G8" s="71">
        <v>0</v>
      </c>
    </row>
    <row r="9" spans="1:7" s="3" customFormat="1" ht="19.5" customHeight="1" x14ac:dyDescent="0.25">
      <c r="A9" s="5" t="s">
        <v>42</v>
      </c>
      <c r="B9" s="4" t="s">
        <v>41</v>
      </c>
      <c r="C9" s="47">
        <v>74.235934</v>
      </c>
      <c r="D9" s="71">
        <v>74.041403000000003</v>
      </c>
      <c r="E9" s="71">
        <v>78.809909000000005</v>
      </c>
      <c r="F9" s="71">
        <v>93.112814</v>
      </c>
      <c r="G9" s="71">
        <v>103.915269</v>
      </c>
    </row>
    <row r="10" spans="1:7" s="3" customFormat="1" ht="19.5" customHeight="1" x14ac:dyDescent="0.25">
      <c r="A10" s="5" t="s">
        <v>40</v>
      </c>
      <c r="B10" s="4" t="s">
        <v>39</v>
      </c>
      <c r="C10" s="47">
        <v>8.5570439999999994</v>
      </c>
      <c r="D10" s="71">
        <v>8.6330290000000005</v>
      </c>
      <c r="E10" s="71">
        <v>9.8695620000000002</v>
      </c>
      <c r="F10" s="71">
        <v>10.51829</v>
      </c>
      <c r="G10" s="71">
        <v>11.416323999999999</v>
      </c>
    </row>
    <row r="11" spans="1:7" s="3" customFormat="1" ht="19.5" customHeight="1" x14ac:dyDescent="0.25">
      <c r="A11" s="5" t="s">
        <v>38</v>
      </c>
      <c r="B11" s="4" t="s">
        <v>37</v>
      </c>
      <c r="C11" s="47">
        <v>23.316319</v>
      </c>
      <c r="D11" s="71">
        <v>14.644769</v>
      </c>
      <c r="E11" s="71">
        <v>26.114008999999999</v>
      </c>
      <c r="F11" s="71">
        <v>43.308940999999997</v>
      </c>
      <c r="G11" s="71">
        <v>37.266789000000003</v>
      </c>
    </row>
    <row r="12" spans="1:7" s="3" customFormat="1" ht="19.5" customHeight="1" x14ac:dyDescent="0.25">
      <c r="A12" s="12" t="s">
        <v>36</v>
      </c>
      <c r="B12" s="9" t="s">
        <v>35</v>
      </c>
      <c r="C12" s="43">
        <v>96.78703800000001</v>
      </c>
      <c r="D12" s="69">
        <v>112.147813</v>
      </c>
      <c r="E12" s="69">
        <v>116.95527300000001</v>
      </c>
      <c r="F12" s="69">
        <v>133.211218</v>
      </c>
      <c r="G12" s="69">
        <v>155.121858</v>
      </c>
    </row>
    <row r="13" spans="1:7" s="3" customFormat="1" ht="19.5" customHeight="1" x14ac:dyDescent="0.25">
      <c r="A13" s="5" t="s">
        <v>34</v>
      </c>
      <c r="B13" s="4" t="s">
        <v>33</v>
      </c>
      <c r="C13" s="47">
        <v>9.7440440000000006</v>
      </c>
      <c r="D13" s="71">
        <v>9.7453859999999999</v>
      </c>
      <c r="E13" s="71">
        <v>16.003107</v>
      </c>
      <c r="F13" s="71">
        <v>25.403106000000001</v>
      </c>
      <c r="G13" s="71">
        <v>23.000136999999999</v>
      </c>
    </row>
    <row r="14" spans="1:7" s="3" customFormat="1" ht="19.5" customHeight="1" x14ac:dyDescent="0.25">
      <c r="A14" s="5" t="s">
        <v>32</v>
      </c>
      <c r="B14" s="4" t="s">
        <v>31</v>
      </c>
      <c r="C14" s="47">
        <v>59.537350000000004</v>
      </c>
      <c r="D14" s="71">
        <v>58.170515999999999</v>
      </c>
      <c r="E14" s="71">
        <v>68.735358000000005</v>
      </c>
      <c r="F14" s="71">
        <v>74.600103000000004</v>
      </c>
      <c r="G14" s="71">
        <v>99.506388999999999</v>
      </c>
    </row>
    <row r="15" spans="1:7" s="3" customFormat="1" ht="19.5" customHeight="1" x14ac:dyDescent="0.25">
      <c r="A15" s="5" t="s">
        <v>30</v>
      </c>
      <c r="B15" s="4" t="s">
        <v>29</v>
      </c>
      <c r="C15" s="47">
        <v>0</v>
      </c>
      <c r="D15" s="71">
        <v>0</v>
      </c>
      <c r="E15" s="71">
        <v>0</v>
      </c>
      <c r="F15" s="71">
        <v>0</v>
      </c>
      <c r="G15" s="71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47">
        <v>27.505644</v>
      </c>
      <c r="D16" s="71">
        <v>44.231910999999997</v>
      </c>
      <c r="E16" s="71">
        <v>32.216808</v>
      </c>
      <c r="F16" s="71">
        <v>33.208008999999997</v>
      </c>
      <c r="G16" s="71">
        <v>32.615332000000002</v>
      </c>
    </row>
    <row r="17" spans="1:7" s="3" customFormat="1" ht="19.5" customHeight="1" x14ac:dyDescent="0.25">
      <c r="A17" s="12" t="s">
        <v>26</v>
      </c>
      <c r="B17" s="9" t="s">
        <v>25</v>
      </c>
      <c r="C17" s="43">
        <v>37.733669999999996</v>
      </c>
      <c r="D17" s="69">
        <v>38.519188</v>
      </c>
      <c r="E17" s="69">
        <v>39.231752999999998</v>
      </c>
      <c r="F17" s="69">
        <v>41.799107999999997</v>
      </c>
      <c r="G17" s="69">
        <v>42.109628000000001</v>
      </c>
    </row>
    <row r="18" spans="1:7" s="3" customFormat="1" ht="19.5" customHeight="1" x14ac:dyDescent="0.25">
      <c r="A18" s="5" t="s">
        <v>24</v>
      </c>
      <c r="B18" s="4" t="s">
        <v>23</v>
      </c>
      <c r="C18" s="47">
        <v>31.474861000000001</v>
      </c>
      <c r="D18" s="71">
        <v>31.474861000000001</v>
      </c>
      <c r="E18" s="71">
        <v>31.474861000000001</v>
      </c>
      <c r="F18" s="71">
        <v>35</v>
      </c>
      <c r="G18" s="71">
        <v>35</v>
      </c>
    </row>
    <row r="19" spans="1:7" s="3" customFormat="1" ht="19.5" customHeight="1" x14ac:dyDescent="0.25">
      <c r="A19" s="5" t="s">
        <v>22</v>
      </c>
      <c r="B19" s="4" t="s">
        <v>21</v>
      </c>
      <c r="C19" s="47">
        <v>4.9914929999999975</v>
      </c>
      <c r="D19" s="71">
        <v>6.2588089999999994</v>
      </c>
      <c r="E19" s="71">
        <v>6.2588089999999967</v>
      </c>
      <c r="F19" s="71">
        <v>4.9914929999999966</v>
      </c>
      <c r="G19" s="71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47">
        <v>1.2673159999999986</v>
      </c>
      <c r="D20" s="71">
        <v>0.78551800000000005</v>
      </c>
      <c r="E20" s="71">
        <v>1.4980830000000001</v>
      </c>
      <c r="F20" s="71">
        <v>1.807615</v>
      </c>
      <c r="G20" s="71">
        <v>2.1181350000000001</v>
      </c>
    </row>
    <row r="21" spans="1:7" s="3" customFormat="1" ht="19.5" customHeight="1" x14ac:dyDescent="0.25">
      <c r="A21" s="12"/>
      <c r="B21" s="9" t="s">
        <v>18</v>
      </c>
      <c r="C21" s="43">
        <v>134.52070800000001</v>
      </c>
      <c r="D21" s="69">
        <v>150.667001</v>
      </c>
      <c r="E21" s="69">
        <v>156.187026</v>
      </c>
      <c r="F21" s="69">
        <v>175.01032599999999</v>
      </c>
      <c r="G21" s="69">
        <v>197.23148599999999</v>
      </c>
    </row>
    <row r="22" spans="1:7" s="3" customFormat="1" ht="19.5" customHeight="1" x14ac:dyDescent="0.25">
      <c r="A22" s="11"/>
      <c r="B22" s="10"/>
      <c r="C22" s="67"/>
      <c r="D22" s="72"/>
      <c r="E22" s="72"/>
      <c r="F22" s="72"/>
      <c r="G22" s="72"/>
    </row>
    <row r="23" spans="1:7" s="3" customFormat="1" ht="19.5" customHeight="1" x14ac:dyDescent="0.25">
      <c r="A23" s="8"/>
      <c r="B23" s="9" t="s">
        <v>17</v>
      </c>
      <c r="C23" s="51"/>
      <c r="D23" s="73"/>
      <c r="E23" s="73"/>
      <c r="F23" s="73"/>
      <c r="G23" s="73"/>
    </row>
    <row r="24" spans="1:7" s="3" customFormat="1" ht="19.5" customHeight="1" x14ac:dyDescent="0.25">
      <c r="A24" s="7" t="s">
        <v>16</v>
      </c>
      <c r="B24" s="4" t="s">
        <v>15</v>
      </c>
      <c r="C24" s="53">
        <v>9.4209733121535452E-3</v>
      </c>
      <c r="D24" s="68">
        <v>2.0854413900493047E-2</v>
      </c>
      <c r="E24" s="68">
        <v>1.9183193871685603E-2</v>
      </c>
      <c r="F24" s="68">
        <v>1.3737063434759845E-2</v>
      </c>
      <c r="G24" s="68">
        <v>1.0739334996441694E-2</v>
      </c>
    </row>
    <row r="25" spans="1:7" s="3" customFormat="1" ht="19.5" customHeight="1" x14ac:dyDescent="0.25">
      <c r="A25" s="7" t="s">
        <v>14</v>
      </c>
      <c r="B25" s="4" t="s">
        <v>13</v>
      </c>
      <c r="C25" s="53">
        <v>3.3585813412795519E-2</v>
      </c>
      <c r="D25" s="68">
        <v>8.1571605299675581E-2</v>
      </c>
      <c r="E25" s="68">
        <v>7.6370943709805683E-2</v>
      </c>
      <c r="F25" s="68">
        <v>5.7516250107538178E-2</v>
      </c>
      <c r="G25" s="68">
        <v>5.0300491849512421E-2</v>
      </c>
    </row>
    <row r="26" spans="1:7" s="3" customFormat="1" ht="19.5" customHeight="1" x14ac:dyDescent="0.25">
      <c r="A26" s="7" t="s">
        <v>12</v>
      </c>
      <c r="B26" s="6" t="s">
        <v>11</v>
      </c>
      <c r="C26" s="53">
        <v>0.21652961063234294</v>
      </c>
      <c r="D26" s="68">
        <v>0.153</v>
      </c>
      <c r="E26" s="68">
        <v>0.14699999999999999</v>
      </c>
      <c r="F26" s="68">
        <v>0.14199999999999999</v>
      </c>
      <c r="G26" s="68">
        <v>0.14000000000000001</v>
      </c>
    </row>
    <row r="27" spans="1:7" s="3" customFormat="1" ht="19.5" customHeight="1" x14ac:dyDescent="0.25">
      <c r="A27" s="5" t="s">
        <v>10</v>
      </c>
      <c r="B27" s="4" t="s">
        <v>9</v>
      </c>
      <c r="C27" s="55">
        <v>0.64175446130178948</v>
      </c>
      <c r="D27" s="74">
        <v>0.77230480836306026</v>
      </c>
      <c r="E27" s="74">
        <v>0.8296512508745415</v>
      </c>
      <c r="F27" s="74">
        <v>1.0258569605064594</v>
      </c>
      <c r="G27" s="74">
        <v>0.88070417811858492</v>
      </c>
    </row>
    <row r="28" spans="1:7" s="3" customFormat="1" ht="19.5" customHeight="1" x14ac:dyDescent="0.25">
      <c r="A28" s="5" t="s">
        <v>8</v>
      </c>
      <c r="B28" s="4" t="s">
        <v>7</v>
      </c>
      <c r="C28" s="57">
        <v>10</v>
      </c>
      <c r="D28" s="75">
        <v>10</v>
      </c>
      <c r="E28" s="75">
        <v>10</v>
      </c>
      <c r="F28" s="75">
        <v>11</v>
      </c>
      <c r="G28" s="75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57">
        <v>14</v>
      </c>
      <c r="D29" s="75">
        <v>15</v>
      </c>
      <c r="E29" s="75">
        <v>17</v>
      </c>
      <c r="F29" s="75">
        <v>17</v>
      </c>
      <c r="G29" s="75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57">
        <v>0</v>
      </c>
      <c r="D30" s="76">
        <v>0</v>
      </c>
      <c r="E30" s="76">
        <v>5</v>
      </c>
      <c r="F30" s="76">
        <v>5</v>
      </c>
      <c r="G30" s="76">
        <v>8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v>33</v>
      </c>
      <c r="D31" s="76">
        <v>32</v>
      </c>
      <c r="E31" s="76">
        <v>32</v>
      </c>
      <c r="F31" s="76">
        <v>33</v>
      </c>
      <c r="G31" s="76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57">
        <v>7575</v>
      </c>
      <c r="D32" s="76">
        <v>7172</v>
      </c>
      <c r="E32" s="76">
        <v>7952</v>
      </c>
      <c r="F32" s="76">
        <v>8003</v>
      </c>
      <c r="G32" s="76">
        <v>9193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CA0-5CAA-4308-9F2C-D38F16B0F0BF}">
  <dimension ref="A1:H32"/>
  <sheetViews>
    <sheetView view="pageBreakPreview" zoomScale="70" zoomScaleNormal="100" zoomScaleSheetLayoutView="70" workbookViewId="0">
      <selection activeCell="C38" sqref="C38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7" width="23.42578125" style="1" customWidth="1"/>
    <col min="8" max="16384" width="9.140625" style="1"/>
  </cols>
  <sheetData>
    <row r="1" spans="1:8" ht="30" customHeight="1" x14ac:dyDescent="0.35">
      <c r="A1" s="78" t="s">
        <v>52</v>
      </c>
      <c r="B1" s="78"/>
      <c r="C1" s="78"/>
      <c r="D1" s="78"/>
      <c r="E1" s="78"/>
      <c r="F1" s="78"/>
      <c r="G1" s="78"/>
    </row>
    <row r="2" spans="1:8" ht="30" customHeight="1" x14ac:dyDescent="0.25">
      <c r="A2" s="77" t="s">
        <v>51</v>
      </c>
      <c r="B2" s="77"/>
      <c r="C2" s="77"/>
      <c r="D2" s="77"/>
      <c r="E2" s="77"/>
      <c r="F2" s="77"/>
      <c r="G2" s="77"/>
    </row>
    <row r="3" spans="1:8" ht="19.5" customHeight="1" x14ac:dyDescent="0.4">
      <c r="A3" s="79" t="s">
        <v>53</v>
      </c>
      <c r="B3" s="79"/>
      <c r="C3" s="79"/>
      <c r="D3" s="79"/>
      <c r="E3" s="79"/>
      <c r="F3" s="79"/>
      <c r="G3" s="79"/>
      <c r="H3" s="26"/>
    </row>
    <row r="4" spans="1:8" ht="19.5" customHeight="1" x14ac:dyDescent="0.25">
      <c r="A4" s="16"/>
      <c r="B4" s="15" t="s">
        <v>50</v>
      </c>
      <c r="C4" s="17">
        <v>44926</v>
      </c>
      <c r="D4" s="17">
        <v>45016</v>
      </c>
      <c r="E4" s="17">
        <v>45107</v>
      </c>
      <c r="F4" s="59">
        <v>45199</v>
      </c>
      <c r="G4" s="17">
        <v>45291</v>
      </c>
    </row>
    <row r="5" spans="1:8" ht="19.5" customHeight="1" x14ac:dyDescent="0.25">
      <c r="A5" s="14">
        <v>1</v>
      </c>
      <c r="B5" s="9" t="s">
        <v>49</v>
      </c>
      <c r="C5" s="44">
        <v>125.37457099999999</v>
      </c>
      <c r="D5" s="44">
        <v>112.465003</v>
      </c>
      <c r="E5" s="43">
        <f>+E6+E7+E8+E9+E10+E11</f>
        <v>121.719651</v>
      </c>
      <c r="F5" s="60">
        <v>136.61062200000001</v>
      </c>
      <c r="G5" s="43">
        <v>134.52070800000001</v>
      </c>
    </row>
    <row r="6" spans="1:8" s="3" customFormat="1" ht="19.5" customHeight="1" x14ac:dyDescent="0.25">
      <c r="A6" s="13" t="s">
        <v>48</v>
      </c>
      <c r="B6" s="4" t="s">
        <v>47</v>
      </c>
      <c r="C6" s="46">
        <v>11.045817</v>
      </c>
      <c r="D6" s="46">
        <v>13.015096</v>
      </c>
      <c r="E6" s="45">
        <f>('[1]BA01.01'!$D$7)/1000000</f>
        <v>5.5048380000000003</v>
      </c>
      <c r="F6" s="61">
        <v>4.1397570000000004</v>
      </c>
      <c r="G6" s="47">
        <v>10.051926</v>
      </c>
    </row>
    <row r="7" spans="1:8" s="3" customFormat="1" ht="19.5" customHeight="1" x14ac:dyDescent="0.25">
      <c r="A7" s="5" t="s">
        <v>46</v>
      </c>
      <c r="B7" s="4" t="s">
        <v>45</v>
      </c>
      <c r="C7" s="48">
        <v>25.080423</v>
      </c>
      <c r="D7" s="48">
        <v>11.381079</v>
      </c>
      <c r="E7" s="47">
        <f>('[1]BA01.01'!$D$9+'[1]BA01.01'!$D$13)/1000000</f>
        <v>19.979056</v>
      </c>
      <c r="F7" s="62">
        <v>33.376275999999997</v>
      </c>
      <c r="G7" s="47">
        <v>18.359484999999999</v>
      </c>
    </row>
    <row r="8" spans="1:8" s="3" customFormat="1" ht="19.5" customHeight="1" x14ac:dyDescent="0.25">
      <c r="A8" s="5" t="s">
        <v>44</v>
      </c>
      <c r="B8" s="4" t="s">
        <v>43</v>
      </c>
      <c r="C8" s="48">
        <v>0</v>
      </c>
      <c r="D8" s="48">
        <v>0</v>
      </c>
      <c r="E8" s="47">
        <f>(+'[1]BA01.01'!$D$39+'[1]BA01.01'!$D$70)/1000000</f>
        <v>0</v>
      </c>
      <c r="F8" s="62">
        <v>0</v>
      </c>
      <c r="G8" s="47">
        <v>0</v>
      </c>
    </row>
    <row r="9" spans="1:8" s="3" customFormat="1" ht="19.5" customHeight="1" x14ac:dyDescent="0.25">
      <c r="A9" s="5" t="s">
        <v>42</v>
      </c>
      <c r="B9" s="4" t="s">
        <v>41</v>
      </c>
      <c r="C9" s="48">
        <v>73.186676000000006</v>
      </c>
      <c r="D9" s="48">
        <v>75.070250000000001</v>
      </c>
      <c r="E9" s="47">
        <f>(+'[1]BA01.01'!$D$50)/1000000</f>
        <v>77.304884999999999</v>
      </c>
      <c r="F9" s="62">
        <v>78.976426000000004</v>
      </c>
      <c r="G9" s="47">
        <v>74.235934</v>
      </c>
    </row>
    <row r="10" spans="1:8" s="3" customFormat="1" ht="19.5" customHeight="1" x14ac:dyDescent="0.25">
      <c r="A10" s="5" t="s">
        <v>40</v>
      </c>
      <c r="B10" s="4" t="s">
        <v>39</v>
      </c>
      <c r="C10" s="48">
        <v>6.2802959999999999</v>
      </c>
      <c r="D10" s="48">
        <v>5.6487720000000001</v>
      </c>
      <c r="E10" s="47">
        <f>(+'[1]BA01.01'!$D$78)/1000000</f>
        <v>5.4745210000000002</v>
      </c>
      <c r="F10" s="62">
        <v>5.4896630000000002</v>
      </c>
      <c r="G10" s="47">
        <v>8.5570439999999994</v>
      </c>
    </row>
    <row r="11" spans="1:8" s="3" customFormat="1" ht="19.5" customHeight="1" x14ac:dyDescent="0.25">
      <c r="A11" s="5" t="s">
        <v>38</v>
      </c>
      <c r="B11" s="4" t="s">
        <v>37</v>
      </c>
      <c r="C11" s="48">
        <v>9.7813590000000001</v>
      </c>
      <c r="D11" s="48">
        <v>7.3498060000000001</v>
      </c>
      <c r="E11" s="47">
        <f>('[1]BA01.01'!$D$87+'[1]BA01.01'!$D$98)/1000000</f>
        <v>13.456351</v>
      </c>
      <c r="F11" s="62">
        <v>14.628500000000001</v>
      </c>
      <c r="G11" s="47">
        <v>23.316319</v>
      </c>
    </row>
    <row r="12" spans="1:8" s="3" customFormat="1" ht="19.5" customHeight="1" x14ac:dyDescent="0.25">
      <c r="A12" s="12" t="s">
        <v>36</v>
      </c>
      <c r="B12" s="9" t="s">
        <v>35</v>
      </c>
      <c r="C12" s="44">
        <v>96.189264000000009</v>
      </c>
      <c r="D12" s="44">
        <v>82.322552000000002</v>
      </c>
      <c r="E12" s="43">
        <f>+E13+E14+E15+E16</f>
        <v>91.055792999999994</v>
      </c>
      <c r="F12" s="60">
        <v>98.294877999999997</v>
      </c>
      <c r="G12" s="43">
        <v>96.78703800000001</v>
      </c>
    </row>
    <row r="13" spans="1:8" s="3" customFormat="1" ht="19.5" customHeight="1" x14ac:dyDescent="0.25">
      <c r="A13" s="5" t="s">
        <v>34</v>
      </c>
      <c r="B13" s="4" t="s">
        <v>33</v>
      </c>
      <c r="C13" s="48">
        <v>3.742407</v>
      </c>
      <c r="D13" s="48">
        <v>3.7424140000000001</v>
      </c>
      <c r="E13" s="47">
        <f>(+'[1]BL01.02'!$D$7+'[1]BL01.02'!$D$8)/1000000</f>
        <v>3.7424140000000001</v>
      </c>
      <c r="F13" s="62">
        <v>3.7424140000000001</v>
      </c>
      <c r="G13" s="47">
        <v>9.7440440000000006</v>
      </c>
    </row>
    <row r="14" spans="1:8" s="3" customFormat="1" ht="19.5" customHeight="1" x14ac:dyDescent="0.25">
      <c r="A14" s="5" t="s">
        <v>32</v>
      </c>
      <c r="B14" s="4" t="s">
        <v>31</v>
      </c>
      <c r="C14" s="48">
        <v>62.202150000000003</v>
      </c>
      <c r="D14" s="48">
        <v>68.357650000000007</v>
      </c>
      <c r="E14" s="47">
        <f>(+'[1]BL01.02'!$D$29)/1000000</f>
        <v>68.773548000000005</v>
      </c>
      <c r="F14" s="62">
        <v>61.514786000000001</v>
      </c>
      <c r="G14" s="47">
        <v>59.537350000000004</v>
      </c>
    </row>
    <row r="15" spans="1:8" s="3" customFormat="1" ht="19.5" customHeight="1" x14ac:dyDescent="0.25">
      <c r="A15" s="5" t="s">
        <v>30</v>
      </c>
      <c r="B15" s="4" t="s">
        <v>29</v>
      </c>
      <c r="C15" s="48">
        <v>0</v>
      </c>
      <c r="D15" s="48">
        <v>0</v>
      </c>
      <c r="E15" s="47">
        <f>(+'[1]BL01.02'!$D$34)/1000000</f>
        <v>0</v>
      </c>
      <c r="F15" s="62">
        <v>0</v>
      </c>
      <c r="G15" s="47">
        <v>0</v>
      </c>
    </row>
    <row r="16" spans="1:8" s="3" customFormat="1" ht="19.5" customHeight="1" x14ac:dyDescent="0.25">
      <c r="A16" s="5" t="s">
        <v>28</v>
      </c>
      <c r="B16" s="4" t="s">
        <v>27</v>
      </c>
      <c r="C16" s="48">
        <v>30.244706999999998</v>
      </c>
      <c r="D16" s="48">
        <v>10.222488</v>
      </c>
      <c r="E16" s="47">
        <f>('[1]BL01.02'!$D$35+'[1]BL01.02'!$D$36+'[1]BL01.02'!$D$46)/1000000</f>
        <v>18.539831</v>
      </c>
      <c r="F16" s="62">
        <v>33.037678</v>
      </c>
      <c r="G16" s="47">
        <v>27.505644</v>
      </c>
    </row>
    <row r="17" spans="1:8" s="3" customFormat="1" ht="19.5" customHeight="1" x14ac:dyDescent="0.25">
      <c r="A17" s="12" t="s">
        <v>26</v>
      </c>
      <c r="B17" s="9" t="s">
        <v>25</v>
      </c>
      <c r="C17" s="44">
        <v>29.185307000000002</v>
      </c>
      <c r="D17" s="44">
        <v>30.142451000000001</v>
      </c>
      <c r="E17" s="43">
        <f>'[1]BC01.03'!$D$25/1000000</f>
        <v>30.663858000000001</v>
      </c>
      <c r="F17" s="60">
        <v>38.315744000000002</v>
      </c>
      <c r="G17" s="43">
        <v>37.733669999999996</v>
      </c>
    </row>
    <row r="18" spans="1:8" s="3" customFormat="1" ht="19.5" customHeight="1" x14ac:dyDescent="0.25">
      <c r="A18" s="5" t="s">
        <v>24</v>
      </c>
      <c r="B18" s="4" t="s">
        <v>23</v>
      </c>
      <c r="C18" s="48">
        <v>23.540203000000002</v>
      </c>
      <c r="D18" s="48">
        <v>23.540203000000002</v>
      </c>
      <c r="E18" s="47">
        <f>(+'[1]BC01.03'!$D$8)/1000000</f>
        <v>23.540203000000002</v>
      </c>
      <c r="F18" s="62">
        <v>31.474861000000001</v>
      </c>
      <c r="G18" s="47">
        <v>31.474861000000001</v>
      </c>
    </row>
    <row r="19" spans="1:8" s="3" customFormat="1" ht="19.5" customHeight="1" x14ac:dyDescent="0.25">
      <c r="A19" s="5" t="s">
        <v>22</v>
      </c>
      <c r="B19" s="4" t="s">
        <v>21</v>
      </c>
      <c r="C19" s="48">
        <v>4.9914930000000002</v>
      </c>
      <c r="D19" s="48">
        <v>5.6451039999999999</v>
      </c>
      <c r="E19" s="47">
        <f>+E17-E18-E20</f>
        <v>5.6451039999999999</v>
      </c>
      <c r="F19" s="62">
        <v>4.991493000000002</v>
      </c>
      <c r="G19" s="47">
        <v>4.9914929999999975</v>
      </c>
    </row>
    <row r="20" spans="1:8" s="3" customFormat="1" ht="19.5" customHeight="1" x14ac:dyDescent="0.25">
      <c r="A20" s="5" t="s">
        <v>20</v>
      </c>
      <c r="B20" s="4" t="s">
        <v>19</v>
      </c>
      <c r="C20" s="48">
        <v>0.65361100000000005</v>
      </c>
      <c r="D20" s="48">
        <v>0.95714399999999999</v>
      </c>
      <c r="E20" s="47">
        <f>(+'[1]BC01.03'!$D$13)/1000000</f>
        <v>1.4785509999999999</v>
      </c>
      <c r="F20" s="62">
        <v>1.8493900000000001</v>
      </c>
      <c r="G20" s="47">
        <v>1.2673159999999986</v>
      </c>
    </row>
    <row r="21" spans="1:8" s="3" customFormat="1" ht="19.5" customHeight="1" x14ac:dyDescent="0.25">
      <c r="A21" s="12"/>
      <c r="B21" s="9" t="s">
        <v>18</v>
      </c>
      <c r="C21" s="44">
        <v>125.374571</v>
      </c>
      <c r="D21" s="44">
        <v>112.465003</v>
      </c>
      <c r="E21" s="43">
        <f>('[1]BL01.02'!$D$47+'[1]BC01.03'!$D$25)/1000000</f>
        <v>121.719651</v>
      </c>
      <c r="F21" s="60">
        <v>136.61062200000001</v>
      </c>
      <c r="G21" s="43">
        <v>134.52070800000001</v>
      </c>
    </row>
    <row r="22" spans="1:8" s="3" customFormat="1" ht="19.5" customHeight="1" x14ac:dyDescent="0.25">
      <c r="A22" s="11"/>
      <c r="B22" s="10"/>
      <c r="C22" s="50"/>
      <c r="D22" s="50"/>
      <c r="E22" s="49"/>
      <c r="F22" s="49"/>
      <c r="G22" s="67"/>
    </row>
    <row r="23" spans="1:8" s="3" customFormat="1" ht="19.5" customHeight="1" x14ac:dyDescent="0.25">
      <c r="A23" s="8"/>
      <c r="B23" s="9" t="s">
        <v>17</v>
      </c>
      <c r="C23" s="52"/>
      <c r="D23" s="52"/>
      <c r="E23" s="51"/>
      <c r="F23" s="63"/>
      <c r="G23" s="51"/>
    </row>
    <row r="24" spans="1:8" s="3" customFormat="1" ht="19.5" customHeight="1" x14ac:dyDescent="0.25">
      <c r="A24" s="7" t="s">
        <v>16</v>
      </c>
      <c r="B24" s="4" t="s">
        <v>15</v>
      </c>
      <c r="C24" s="54">
        <v>0</v>
      </c>
      <c r="D24" s="54">
        <v>3.404237672051634E-2</v>
      </c>
      <c r="E24" s="53">
        <f>(+'[1]PL02.01'!$D$139/'[1]BA01.01'!$D$99)*2</f>
        <v>2.4294368047440427E-2</v>
      </c>
      <c r="F24" s="64">
        <v>1.8005105781598741E-2</v>
      </c>
      <c r="G24" s="53">
        <v>9.4209733121535452E-3</v>
      </c>
    </row>
    <row r="25" spans="1:8" s="3" customFormat="1" ht="19.5" customHeight="1" x14ac:dyDescent="0.25">
      <c r="A25" s="7" t="s">
        <v>14</v>
      </c>
      <c r="B25" s="4" t="s">
        <v>13</v>
      </c>
      <c r="C25" s="54">
        <v>2.2395207287009181E-2</v>
      </c>
      <c r="D25" s="54">
        <v>0.12701608107449525</v>
      </c>
      <c r="E25" s="53">
        <f>(+'[1]PL02.01'!$D$139/'[1]BC01.03'!$D$25)*2</f>
        <v>9.6436071416714758E-2</v>
      </c>
      <c r="F25" s="64">
        <v>6.4195248303151833E-2</v>
      </c>
      <c r="G25" s="53">
        <v>3.3585813412795519E-2</v>
      </c>
    </row>
    <row r="26" spans="1:8" s="3" customFormat="1" ht="19.5" customHeight="1" x14ac:dyDescent="0.25">
      <c r="A26" s="7" t="s">
        <v>12</v>
      </c>
      <c r="B26" s="6" t="s">
        <v>11</v>
      </c>
      <c r="C26" s="53">
        <v>0.16104165095357412</v>
      </c>
      <c r="D26" s="53">
        <v>0.23045741558992153</v>
      </c>
      <c r="E26" s="53">
        <f>(('[1]PL02.01'!$D$39*2)/'[1]MA16.01'!$D$7)*2</f>
        <v>0.23307385738323183</v>
      </c>
      <c r="F26" s="64">
        <v>0.20635179203659584</v>
      </c>
      <c r="G26" s="53">
        <v>0.21652961063234294</v>
      </c>
    </row>
    <row r="27" spans="1:8" s="3" customFormat="1" ht="19.5" customHeight="1" x14ac:dyDescent="0.25">
      <c r="A27" s="5" t="s">
        <v>10</v>
      </c>
      <c r="B27" s="4" t="s">
        <v>9</v>
      </c>
      <c r="C27" s="56">
        <v>1.7518808831424435</v>
      </c>
      <c r="D27" s="56">
        <v>0.91149298253695032</v>
      </c>
      <c r="E27" s="55">
        <f>+'[1]PN14.01'!$F$11</f>
        <v>1.4612626190372522</v>
      </c>
      <c r="F27" s="65">
        <v>0.75393224257176183</v>
      </c>
      <c r="G27" s="55">
        <v>0.64175446130178948</v>
      </c>
    </row>
    <row r="28" spans="1:8" s="3" customFormat="1" ht="19.5" customHeight="1" x14ac:dyDescent="0.25">
      <c r="A28" s="5" t="s">
        <v>8</v>
      </c>
      <c r="B28" s="4" t="s">
        <v>7</v>
      </c>
      <c r="C28" s="58">
        <v>10</v>
      </c>
      <c r="D28" s="58">
        <v>10</v>
      </c>
      <c r="E28" s="57">
        <f>+'[1]MI17.01'!$D$11</f>
        <v>10</v>
      </c>
      <c r="F28" s="66">
        <v>10</v>
      </c>
      <c r="G28" s="57">
        <v>10</v>
      </c>
    </row>
    <row r="29" spans="1:8" s="3" customFormat="1" ht="19.5" customHeight="1" x14ac:dyDescent="0.25">
      <c r="A29" s="5" t="s">
        <v>6</v>
      </c>
      <c r="B29" s="4" t="s">
        <v>5</v>
      </c>
      <c r="C29" s="58">
        <v>18</v>
      </c>
      <c r="D29" s="58">
        <v>18</v>
      </c>
      <c r="E29" s="57">
        <f>+'[1]MI17.01'!$D$12</f>
        <v>17</v>
      </c>
      <c r="F29" s="66">
        <v>16</v>
      </c>
      <c r="G29" s="57">
        <v>14</v>
      </c>
    </row>
    <row r="30" spans="1:8" s="3" customFormat="1" ht="19.5" customHeight="1" x14ac:dyDescent="0.25">
      <c r="A30" s="5" t="s">
        <v>4</v>
      </c>
      <c r="B30" s="4" t="s">
        <v>3</v>
      </c>
      <c r="C30" s="58">
        <v>0</v>
      </c>
      <c r="D30" s="58">
        <v>0</v>
      </c>
      <c r="E30" s="57">
        <v>0</v>
      </c>
      <c r="F30" s="66">
        <v>0</v>
      </c>
      <c r="G30" s="57">
        <v>0</v>
      </c>
    </row>
    <row r="31" spans="1:8" s="3" customFormat="1" ht="19.5" customHeight="1" x14ac:dyDescent="0.25">
      <c r="A31" s="5" t="s">
        <v>2</v>
      </c>
      <c r="B31" s="4" t="s">
        <v>54</v>
      </c>
      <c r="C31" s="76">
        <v>32</v>
      </c>
      <c r="D31" s="76">
        <v>33</v>
      </c>
      <c r="E31" s="76">
        <v>33</v>
      </c>
      <c r="F31" s="76">
        <v>33</v>
      </c>
      <c r="G31" s="76">
        <v>33</v>
      </c>
      <c r="H31" s="35"/>
    </row>
    <row r="32" spans="1:8" s="3" customFormat="1" ht="19.5" customHeight="1" x14ac:dyDescent="0.25">
      <c r="A32" s="5" t="s">
        <v>1</v>
      </c>
      <c r="B32" s="4" t="s">
        <v>0</v>
      </c>
      <c r="C32" s="58">
        <v>7968</v>
      </c>
      <c r="D32" s="58">
        <v>7182</v>
      </c>
      <c r="E32" s="57">
        <v>7493</v>
      </c>
      <c r="F32" s="66">
        <v>8143</v>
      </c>
      <c r="G32" s="57">
        <v>7575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E2D0-66CF-4EE3-8B48-92A852267A9B}">
  <dimension ref="A1:K32"/>
  <sheetViews>
    <sheetView view="pageBreakPreview" topLeftCell="A13" zoomScaleNormal="100" zoomScaleSheetLayoutView="100" workbookViewId="0">
      <selection activeCell="L28" sqref="L28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4" width="23.5703125" style="1" customWidth="1"/>
    <col min="5" max="5" width="23.85546875" style="1" customWidth="1"/>
    <col min="6" max="7" width="23.42578125" style="1" customWidth="1"/>
    <col min="8" max="16384" width="9.140625" style="1"/>
  </cols>
  <sheetData>
    <row r="1" spans="1:11" ht="30" customHeight="1" x14ac:dyDescent="0.35">
      <c r="A1" s="78" t="s">
        <v>52</v>
      </c>
      <c r="B1" s="78"/>
      <c r="C1" s="78"/>
      <c r="D1" s="78"/>
      <c r="E1" s="78"/>
      <c r="F1" s="78"/>
      <c r="G1" s="78"/>
    </row>
    <row r="2" spans="1:11" ht="30" customHeight="1" x14ac:dyDescent="0.25">
      <c r="A2" s="77" t="s">
        <v>51</v>
      </c>
      <c r="B2" s="77"/>
      <c r="C2" s="77"/>
      <c r="D2" s="77"/>
      <c r="E2" s="77"/>
      <c r="F2" s="77"/>
      <c r="G2" s="77"/>
    </row>
    <row r="3" spans="1:11" ht="19.5" customHeight="1" x14ac:dyDescent="0.4">
      <c r="A3" s="79" t="s">
        <v>53</v>
      </c>
      <c r="B3" s="79"/>
      <c r="C3" s="79"/>
      <c r="D3" s="79"/>
      <c r="E3" s="79"/>
      <c r="F3" s="79"/>
      <c r="G3" s="79"/>
      <c r="H3" s="26"/>
      <c r="I3" s="26"/>
      <c r="J3" s="26"/>
      <c r="K3" s="26"/>
    </row>
    <row r="4" spans="1:11" ht="19.5" customHeight="1" x14ac:dyDescent="0.25">
      <c r="A4" s="16"/>
      <c r="B4" s="15" t="s">
        <v>50</v>
      </c>
      <c r="C4" s="17">
        <v>44561</v>
      </c>
      <c r="D4" s="17">
        <v>44651</v>
      </c>
      <c r="E4" s="17">
        <v>44742</v>
      </c>
      <c r="F4" s="17">
        <v>44834</v>
      </c>
      <c r="G4" s="17">
        <v>44926</v>
      </c>
    </row>
    <row r="5" spans="1:11" ht="19.5" customHeight="1" x14ac:dyDescent="0.25">
      <c r="A5" s="14">
        <v>1</v>
      </c>
      <c r="B5" s="9" t="s">
        <v>49</v>
      </c>
      <c r="C5" s="44">
        <v>112.48348</v>
      </c>
      <c r="D5" s="44">
        <v>106.875136</v>
      </c>
      <c r="E5" s="44">
        <v>97.253255999999993</v>
      </c>
      <c r="F5" s="44">
        <v>101.66338</v>
      </c>
      <c r="G5" s="44">
        <v>125.37457099999999</v>
      </c>
    </row>
    <row r="6" spans="1:11" s="3" customFormat="1" ht="19.5" customHeight="1" x14ac:dyDescent="0.25">
      <c r="A6" s="13" t="s">
        <v>48</v>
      </c>
      <c r="B6" s="4" t="s">
        <v>47</v>
      </c>
      <c r="C6" s="46">
        <v>5.4058770000000003</v>
      </c>
      <c r="D6" s="46">
        <v>2.9081999999999999</v>
      </c>
      <c r="E6" s="46">
        <v>11.345734</v>
      </c>
      <c r="F6" s="46">
        <v>9.760313</v>
      </c>
      <c r="G6" s="46">
        <v>11.045817</v>
      </c>
    </row>
    <row r="7" spans="1:11" s="3" customFormat="1" ht="19.5" customHeight="1" x14ac:dyDescent="0.25">
      <c r="A7" s="5" t="s">
        <v>46</v>
      </c>
      <c r="B7" s="4" t="s">
        <v>45</v>
      </c>
      <c r="C7" s="48">
        <v>5.6276020000000004</v>
      </c>
      <c r="D7" s="48">
        <v>7.837161</v>
      </c>
      <c r="E7" s="48">
        <v>5.830279</v>
      </c>
      <c r="F7" s="48">
        <v>10.341789</v>
      </c>
      <c r="G7" s="48">
        <v>25.080423</v>
      </c>
    </row>
    <row r="8" spans="1:11" s="3" customFormat="1" ht="19.5" customHeight="1" x14ac:dyDescent="0.25">
      <c r="A8" s="5" t="s">
        <v>44</v>
      </c>
      <c r="B8" s="4" t="s">
        <v>43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</row>
    <row r="9" spans="1:11" s="3" customFormat="1" ht="19.5" customHeight="1" x14ac:dyDescent="0.25">
      <c r="A9" s="5" t="s">
        <v>42</v>
      </c>
      <c r="B9" s="4" t="s">
        <v>41</v>
      </c>
      <c r="C9" s="48">
        <v>81.708326</v>
      </c>
      <c r="D9" s="48">
        <v>77.396308000000005</v>
      </c>
      <c r="E9" s="48">
        <v>67.739491000000001</v>
      </c>
      <c r="F9" s="48">
        <v>68.235151999999999</v>
      </c>
      <c r="G9" s="48">
        <v>73.186676000000006</v>
      </c>
    </row>
    <row r="10" spans="1:11" s="3" customFormat="1" ht="19.5" customHeight="1" x14ac:dyDescent="0.25">
      <c r="A10" s="5" t="s">
        <v>40</v>
      </c>
      <c r="B10" s="4" t="s">
        <v>39</v>
      </c>
      <c r="C10" s="48">
        <v>7.0599790000000002</v>
      </c>
      <c r="D10" s="48">
        <v>7.5094979999999998</v>
      </c>
      <c r="E10" s="48">
        <v>6.9620199999999999</v>
      </c>
      <c r="F10" s="48">
        <v>6.424175</v>
      </c>
      <c r="G10" s="48">
        <v>6.2802959999999999</v>
      </c>
    </row>
    <row r="11" spans="1:11" s="3" customFormat="1" ht="19.5" customHeight="1" x14ac:dyDescent="0.25">
      <c r="A11" s="5" t="s">
        <v>38</v>
      </c>
      <c r="B11" s="4" t="s">
        <v>37</v>
      </c>
      <c r="C11" s="48">
        <v>12.681696000000001</v>
      </c>
      <c r="D11" s="48">
        <v>11.223969</v>
      </c>
      <c r="E11" s="48">
        <v>5.3757320000000002</v>
      </c>
      <c r="F11" s="48">
        <v>6.9019510000000004</v>
      </c>
      <c r="G11" s="48">
        <v>9.7813590000000001</v>
      </c>
    </row>
    <row r="12" spans="1:11" s="3" customFormat="1" ht="19.5" customHeight="1" x14ac:dyDescent="0.25">
      <c r="A12" s="12" t="s">
        <v>36</v>
      </c>
      <c r="B12" s="9" t="s">
        <v>35</v>
      </c>
      <c r="C12" s="44">
        <v>60.772035000000002</v>
      </c>
      <c r="D12" s="44">
        <v>62.782239000000004</v>
      </c>
      <c r="E12" s="44">
        <v>62.387468999999996</v>
      </c>
      <c r="F12" s="44">
        <v>73.258449999999996</v>
      </c>
      <c r="G12" s="44">
        <v>96.189264000000009</v>
      </c>
    </row>
    <row r="13" spans="1:11" s="3" customFormat="1" ht="19.5" customHeight="1" x14ac:dyDescent="0.25">
      <c r="A13" s="5" t="s">
        <v>34</v>
      </c>
      <c r="B13" s="4" t="s">
        <v>33</v>
      </c>
      <c r="C13" s="48">
        <v>3.3901400000000002</v>
      </c>
      <c r="D13" s="48">
        <v>1.944156</v>
      </c>
      <c r="E13" s="48">
        <v>3.7424110000000002</v>
      </c>
      <c r="F13" s="48">
        <v>3.7424080000000002</v>
      </c>
      <c r="G13" s="48">
        <v>3.742407</v>
      </c>
    </row>
    <row r="14" spans="1:11" s="3" customFormat="1" ht="19.5" customHeight="1" x14ac:dyDescent="0.25">
      <c r="A14" s="5" t="s">
        <v>32</v>
      </c>
      <c r="B14" s="4" t="s">
        <v>31</v>
      </c>
      <c r="C14" s="48">
        <v>54.257193999999998</v>
      </c>
      <c r="D14" s="48">
        <v>57.423126000000003</v>
      </c>
      <c r="E14" s="48">
        <v>52.612180000000002</v>
      </c>
      <c r="F14" s="48">
        <v>59.731752</v>
      </c>
      <c r="G14" s="48">
        <v>62.202150000000003</v>
      </c>
    </row>
    <row r="15" spans="1:11" s="3" customFormat="1" ht="19.5" customHeight="1" x14ac:dyDescent="0.25">
      <c r="A15" s="5" t="s">
        <v>30</v>
      </c>
      <c r="B15" s="4" t="s">
        <v>29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</row>
    <row r="16" spans="1:11" s="3" customFormat="1" ht="19.5" customHeight="1" x14ac:dyDescent="0.25">
      <c r="A16" s="5" t="s">
        <v>28</v>
      </c>
      <c r="B16" s="4" t="s">
        <v>27</v>
      </c>
      <c r="C16" s="48">
        <v>3.124701</v>
      </c>
      <c r="D16" s="48">
        <v>3.4149569999999998</v>
      </c>
      <c r="E16" s="48">
        <v>6.0328780000000002</v>
      </c>
      <c r="F16" s="48">
        <v>9.7842900000000004</v>
      </c>
      <c r="G16" s="48">
        <v>30.244706999999998</v>
      </c>
    </row>
    <row r="17" spans="1:7" s="3" customFormat="1" ht="19.5" customHeight="1" x14ac:dyDescent="0.25">
      <c r="A17" s="12" t="s">
        <v>26</v>
      </c>
      <c r="B17" s="9" t="s">
        <v>25</v>
      </c>
      <c r="C17" s="44">
        <v>51.711444999999998</v>
      </c>
      <c r="D17" s="44">
        <v>44.092897000000001</v>
      </c>
      <c r="E17" s="44">
        <v>34.865786999999997</v>
      </c>
      <c r="F17" s="44">
        <v>28.40493</v>
      </c>
      <c r="G17" s="44">
        <v>29.185307000000002</v>
      </c>
    </row>
    <row r="18" spans="1:7" s="3" customFormat="1" ht="19.5" customHeight="1" x14ac:dyDescent="0.25">
      <c r="A18" s="5" t="s">
        <v>24</v>
      </c>
      <c r="B18" s="4" t="s">
        <v>23</v>
      </c>
      <c r="C18" s="48">
        <v>46.687367000000002</v>
      </c>
      <c r="D18" s="48">
        <v>44.777932999999997</v>
      </c>
      <c r="E18" s="48">
        <v>30.97279</v>
      </c>
      <c r="F18" s="48">
        <v>23.540203000000002</v>
      </c>
      <c r="G18" s="48">
        <v>23.540203000000002</v>
      </c>
    </row>
    <row r="19" spans="1:7" s="3" customFormat="1" ht="19.5" customHeight="1" x14ac:dyDescent="0.25">
      <c r="A19" s="5" t="s">
        <v>22</v>
      </c>
      <c r="B19" s="4" t="s">
        <v>21</v>
      </c>
      <c r="C19" s="48">
        <v>4.6089349999999962</v>
      </c>
      <c r="D19" s="48">
        <v>5.0240780000000029</v>
      </c>
      <c r="E19" s="48">
        <v>17.196635999999998</v>
      </c>
      <c r="F19" s="48">
        <v>17.196635999999998</v>
      </c>
      <c r="G19" s="48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48">
        <v>0.41514299999999998</v>
      </c>
      <c r="D20" s="48">
        <v>-5.7091139999999996</v>
      </c>
      <c r="E20" s="48">
        <v>-13.303639</v>
      </c>
      <c r="F20" s="48">
        <v>-12.331909</v>
      </c>
      <c r="G20" s="48">
        <v>0.65361100000000005</v>
      </c>
    </row>
    <row r="21" spans="1:7" s="3" customFormat="1" ht="19.5" customHeight="1" x14ac:dyDescent="0.25">
      <c r="A21" s="12"/>
      <c r="B21" s="9" t="s">
        <v>18</v>
      </c>
      <c r="C21" s="44">
        <v>112.48348</v>
      </c>
      <c r="D21" s="44">
        <v>106.875136</v>
      </c>
      <c r="E21" s="44">
        <v>97.253255999999993</v>
      </c>
      <c r="F21" s="44">
        <v>101.66338</v>
      </c>
      <c r="G21" s="44">
        <v>125.374571</v>
      </c>
    </row>
    <row r="22" spans="1:7" s="3" customFormat="1" ht="19.5" customHeight="1" x14ac:dyDescent="0.25">
      <c r="A22" s="11"/>
      <c r="B22" s="10"/>
      <c r="C22" s="50"/>
      <c r="D22" s="50"/>
      <c r="E22" s="50"/>
      <c r="F22" s="50"/>
      <c r="G22" s="50"/>
    </row>
    <row r="23" spans="1:7" s="3" customFormat="1" ht="19.5" customHeight="1" x14ac:dyDescent="0.25">
      <c r="A23" s="8"/>
      <c r="B23" s="9" t="s">
        <v>17</v>
      </c>
      <c r="C23" s="52"/>
      <c r="D23" s="52"/>
      <c r="E23" s="52"/>
      <c r="F23" s="52"/>
      <c r="G23" s="52"/>
    </row>
    <row r="24" spans="1:7" s="3" customFormat="1" ht="19.5" customHeight="1" x14ac:dyDescent="0.25">
      <c r="A24" s="7" t="s">
        <v>16</v>
      </c>
      <c r="B24" s="4" t="s">
        <v>15</v>
      </c>
      <c r="C24" s="54">
        <v>3.690701959078791E-3</v>
      </c>
      <c r="D24" s="54">
        <v>-5.3418542550439423E-2</v>
      </c>
      <c r="E24" s="54">
        <v>-0.13679376451930822</v>
      </c>
      <c r="F24" s="54">
        <v>0</v>
      </c>
      <c r="G24" s="54">
        <v>0</v>
      </c>
    </row>
    <row r="25" spans="1:7" s="3" customFormat="1" ht="19.5" customHeight="1" x14ac:dyDescent="0.25">
      <c r="A25" s="7" t="s">
        <v>14</v>
      </c>
      <c r="B25" s="4" t="s">
        <v>13</v>
      </c>
      <c r="C25" s="54">
        <v>8.0280680611419779E-3</v>
      </c>
      <c r="D25" s="54">
        <v>-0.12947922201619005</v>
      </c>
      <c r="E25" s="54">
        <v>-0.38156715062820751</v>
      </c>
      <c r="F25" s="54">
        <v>-0.43414678367452408</v>
      </c>
      <c r="G25" s="54">
        <v>2.2395207287009181E-2</v>
      </c>
    </row>
    <row r="26" spans="1:7" s="3" customFormat="1" ht="19.5" customHeight="1" x14ac:dyDescent="0.25">
      <c r="A26" s="7" t="s">
        <v>12</v>
      </c>
      <c r="B26" s="6" t="s">
        <v>11</v>
      </c>
      <c r="C26" s="54">
        <v>0.23104207048539477</v>
      </c>
      <c r="D26" s="54">
        <v>5.2761475643919128E-2</v>
      </c>
      <c r="E26" s="53">
        <v>0.11859408113272595</v>
      </c>
      <c r="F26" s="53">
        <v>0.16223490924849954</v>
      </c>
      <c r="G26" s="53">
        <v>0.16104165095357412</v>
      </c>
    </row>
    <row r="27" spans="1:7" s="3" customFormat="1" ht="19.5" customHeight="1" x14ac:dyDescent="0.25">
      <c r="A27" s="5" t="s">
        <v>10</v>
      </c>
      <c r="B27" s="4" t="s">
        <v>9</v>
      </c>
      <c r="C27" s="56">
        <v>0.82862012644635574</v>
      </c>
      <c r="D27" s="56">
        <v>0.60723238465634766</v>
      </c>
      <c r="E27" s="56">
        <v>1.556400732929291</v>
      </c>
      <c r="F27" s="56">
        <v>1.159236260449731</v>
      </c>
      <c r="G27" s="56">
        <v>1.7518808831424435</v>
      </c>
    </row>
    <row r="28" spans="1:7" s="3" customFormat="1" ht="19.5" customHeight="1" x14ac:dyDescent="0.25">
      <c r="A28" s="5" t="s">
        <v>8</v>
      </c>
      <c r="B28" s="4" t="s">
        <v>7</v>
      </c>
      <c r="C28" s="58">
        <v>10</v>
      </c>
      <c r="D28" s="58">
        <v>10</v>
      </c>
      <c r="E28" s="58">
        <v>10</v>
      </c>
      <c r="F28" s="58">
        <v>10</v>
      </c>
      <c r="G28" s="58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8">
        <v>20</v>
      </c>
      <c r="D29" s="58">
        <v>18</v>
      </c>
      <c r="E29" s="58">
        <v>18</v>
      </c>
      <c r="F29" s="58">
        <v>18</v>
      </c>
      <c r="G29" s="58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f>+'[2]MI17.01'!$D$24</f>
        <v>41</v>
      </c>
      <c r="D31" s="76">
        <f>+'[3]MI17.01'!$D$24</f>
        <v>40</v>
      </c>
      <c r="E31" s="76">
        <v>39</v>
      </c>
      <c r="F31" s="76">
        <v>38</v>
      </c>
      <c r="G31" s="76">
        <v>35</v>
      </c>
    </row>
    <row r="32" spans="1:7" s="3" customFormat="1" ht="19.5" customHeight="1" x14ac:dyDescent="0.25">
      <c r="A32" s="5" t="s">
        <v>1</v>
      </c>
      <c r="B32" s="4" t="s">
        <v>0</v>
      </c>
      <c r="C32" s="58">
        <v>7119</v>
      </c>
      <c r="D32" s="58">
        <v>6736</v>
      </c>
      <c r="E32" s="58">
        <v>7791</v>
      </c>
      <c r="F32" s="58">
        <v>8196</v>
      </c>
      <c r="G32" s="58">
        <v>7968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9906A-460E-4433-936A-FED294A8320B}">
  <dimension ref="A1:M32"/>
  <sheetViews>
    <sheetView view="pageBreakPreview" topLeftCell="A10" zoomScaleNormal="100" zoomScaleSheetLayoutView="100" workbookViewId="0">
      <selection activeCell="C31" sqref="C31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7" width="23.5703125" style="1" customWidth="1"/>
    <col min="8" max="8" width="8" style="1" customWidth="1"/>
    <col min="9" max="16384" width="9.140625" style="1"/>
  </cols>
  <sheetData>
    <row r="1" spans="1:13" ht="30" customHeight="1" x14ac:dyDescent="0.35">
      <c r="A1" s="78" t="s">
        <v>52</v>
      </c>
      <c r="B1" s="78"/>
      <c r="C1" s="78"/>
      <c r="D1" s="78"/>
      <c r="E1" s="78"/>
      <c r="F1" s="78"/>
      <c r="G1" s="78"/>
    </row>
    <row r="2" spans="1:13" ht="30" customHeight="1" x14ac:dyDescent="0.25">
      <c r="A2" s="77" t="s">
        <v>51</v>
      </c>
      <c r="B2" s="77"/>
      <c r="C2" s="77"/>
      <c r="D2" s="77"/>
      <c r="E2" s="77"/>
      <c r="F2" s="77"/>
      <c r="G2" s="77"/>
    </row>
    <row r="3" spans="1:13" ht="19.5" customHeight="1" x14ac:dyDescent="0.4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19.5" customHeight="1" x14ac:dyDescent="0.25">
      <c r="A4" s="16"/>
      <c r="B4" s="15" t="s">
        <v>50</v>
      </c>
      <c r="C4" s="17">
        <v>44196</v>
      </c>
      <c r="D4" s="27">
        <v>44286</v>
      </c>
      <c r="E4" s="17">
        <v>44377</v>
      </c>
      <c r="F4" s="17">
        <v>44469</v>
      </c>
      <c r="G4" s="17">
        <v>44561</v>
      </c>
    </row>
    <row r="5" spans="1:13" ht="19.5" customHeight="1" x14ac:dyDescent="0.25">
      <c r="A5" s="14">
        <v>1</v>
      </c>
      <c r="B5" s="9" t="s">
        <v>49</v>
      </c>
      <c r="C5" s="44">
        <v>127.417012</v>
      </c>
      <c r="D5" s="43">
        <v>120.195007</v>
      </c>
      <c r="E5" s="44">
        <v>117.825926</v>
      </c>
      <c r="F5" s="44">
        <v>119.12225099999999</v>
      </c>
      <c r="G5" s="44">
        <v>112.48348</v>
      </c>
    </row>
    <row r="6" spans="1:13" s="3" customFormat="1" ht="19.5" customHeight="1" x14ac:dyDescent="0.25">
      <c r="A6" s="13" t="s">
        <v>48</v>
      </c>
      <c r="B6" s="4" t="s">
        <v>47</v>
      </c>
      <c r="C6" s="46">
        <v>5.4274339999999999</v>
      </c>
      <c r="D6" s="45">
        <v>4.2481179999999998</v>
      </c>
      <c r="E6" s="46">
        <v>5.5472780000000004</v>
      </c>
      <c r="F6" s="46">
        <v>5.588444</v>
      </c>
      <c r="G6" s="46">
        <v>5.4058770000000003</v>
      </c>
    </row>
    <row r="7" spans="1:13" s="3" customFormat="1" ht="19.5" customHeight="1" x14ac:dyDescent="0.25">
      <c r="A7" s="5" t="s">
        <v>46</v>
      </c>
      <c r="B7" s="4" t="s">
        <v>45</v>
      </c>
      <c r="C7" s="48">
        <v>8.4893630000000009</v>
      </c>
      <c r="D7" s="47">
        <v>4.1898039999999996</v>
      </c>
      <c r="E7" s="48">
        <v>8.3508510000000005</v>
      </c>
      <c r="F7" s="48">
        <v>5.8939310000000003</v>
      </c>
      <c r="G7" s="48">
        <v>5.6276020000000004</v>
      </c>
    </row>
    <row r="8" spans="1:13" s="3" customFormat="1" ht="19.5" customHeight="1" x14ac:dyDescent="0.25">
      <c r="A8" s="5" t="s">
        <v>44</v>
      </c>
      <c r="B8" s="4" t="s">
        <v>43</v>
      </c>
      <c r="C8" s="48">
        <v>0.28223399999999998</v>
      </c>
      <c r="D8" s="47">
        <v>0</v>
      </c>
      <c r="E8" s="48">
        <v>0</v>
      </c>
      <c r="F8" s="48">
        <v>0</v>
      </c>
      <c r="G8" s="48">
        <v>0</v>
      </c>
    </row>
    <row r="9" spans="1:13" s="3" customFormat="1" ht="19.5" customHeight="1" x14ac:dyDescent="0.25">
      <c r="A9" s="5" t="s">
        <v>42</v>
      </c>
      <c r="B9" s="4" t="s">
        <v>41</v>
      </c>
      <c r="C9" s="48">
        <v>87.759004000000004</v>
      </c>
      <c r="D9" s="47">
        <v>85.264594000000002</v>
      </c>
      <c r="E9" s="48">
        <v>83.144169000000005</v>
      </c>
      <c r="F9" s="48">
        <v>86.338978999999995</v>
      </c>
      <c r="G9" s="48">
        <v>81.708326</v>
      </c>
    </row>
    <row r="10" spans="1:13" s="3" customFormat="1" ht="19.5" customHeight="1" x14ac:dyDescent="0.25">
      <c r="A10" s="5" t="s">
        <v>40</v>
      </c>
      <c r="B10" s="4" t="s">
        <v>39</v>
      </c>
      <c r="C10" s="48">
        <v>7.2765060000000004</v>
      </c>
      <c r="D10" s="47">
        <v>7.3618800000000002</v>
      </c>
      <c r="E10" s="48">
        <v>7.4169790000000004</v>
      </c>
      <c r="F10" s="48">
        <v>7.4663250000000003</v>
      </c>
      <c r="G10" s="48">
        <v>7.0599790000000002</v>
      </c>
    </row>
    <row r="11" spans="1:13" s="3" customFormat="1" ht="19.5" customHeight="1" x14ac:dyDescent="0.25">
      <c r="A11" s="5" t="s">
        <v>38</v>
      </c>
      <c r="B11" s="4" t="s">
        <v>37</v>
      </c>
      <c r="C11" s="48">
        <v>18.182470999999993</v>
      </c>
      <c r="D11" s="47">
        <v>19.130611000000002</v>
      </c>
      <c r="E11" s="48">
        <v>13.366649000000001</v>
      </c>
      <c r="F11" s="48">
        <v>13.834572</v>
      </c>
      <c r="G11" s="48">
        <v>12.681696000000001</v>
      </c>
    </row>
    <row r="12" spans="1:13" s="3" customFormat="1" ht="19.5" customHeight="1" x14ac:dyDescent="0.25">
      <c r="A12" s="12" t="s">
        <v>36</v>
      </c>
      <c r="B12" s="9" t="s">
        <v>35</v>
      </c>
      <c r="C12" s="44">
        <v>74.601827</v>
      </c>
      <c r="D12" s="43">
        <v>67.191672999999994</v>
      </c>
      <c r="E12" s="44">
        <v>64.734251999999998</v>
      </c>
      <c r="F12" s="44">
        <v>65.901257999999999</v>
      </c>
      <c r="G12" s="44">
        <v>60.772035000000002</v>
      </c>
    </row>
    <row r="13" spans="1:13" s="3" customFormat="1" ht="19.5" customHeight="1" x14ac:dyDescent="0.25">
      <c r="A13" s="5" t="s">
        <v>34</v>
      </c>
      <c r="B13" s="4" t="s">
        <v>33</v>
      </c>
      <c r="C13" s="48">
        <v>3.3901400000000002</v>
      </c>
      <c r="D13" s="47">
        <v>3.3943409999999998</v>
      </c>
      <c r="E13" s="48">
        <v>3.3964409999999998</v>
      </c>
      <c r="F13" s="48">
        <v>4.3929900000000002</v>
      </c>
      <c r="G13" s="48">
        <v>3.3901400000000002</v>
      </c>
    </row>
    <row r="14" spans="1:13" s="3" customFormat="1" ht="19.5" customHeight="1" x14ac:dyDescent="0.25">
      <c r="A14" s="5" t="s">
        <v>32</v>
      </c>
      <c r="B14" s="4" t="s">
        <v>31</v>
      </c>
      <c r="C14" s="48">
        <v>62.316291</v>
      </c>
      <c r="D14" s="47">
        <v>57.254508000000001</v>
      </c>
      <c r="E14" s="48">
        <v>57.024312999999999</v>
      </c>
      <c r="F14" s="48">
        <v>56.939940999999997</v>
      </c>
      <c r="G14" s="48">
        <v>54.257193999999998</v>
      </c>
    </row>
    <row r="15" spans="1:13" s="3" customFormat="1" ht="19.5" customHeight="1" x14ac:dyDescent="0.25">
      <c r="A15" s="5" t="s">
        <v>30</v>
      </c>
      <c r="B15" s="4" t="s">
        <v>29</v>
      </c>
      <c r="C15" s="48">
        <v>0</v>
      </c>
      <c r="D15" s="47">
        <v>0</v>
      </c>
      <c r="E15" s="48">
        <v>0</v>
      </c>
      <c r="F15" s="48">
        <v>0</v>
      </c>
      <c r="G15" s="48">
        <v>0</v>
      </c>
    </row>
    <row r="16" spans="1:13" s="3" customFormat="1" ht="19.5" customHeight="1" x14ac:dyDescent="0.25">
      <c r="A16" s="5" t="s">
        <v>28</v>
      </c>
      <c r="B16" s="4" t="s">
        <v>27</v>
      </c>
      <c r="C16" s="48">
        <v>8.8953959999999981</v>
      </c>
      <c r="D16" s="47">
        <v>6.542823999999996</v>
      </c>
      <c r="E16" s="48">
        <v>4.3134980000000001</v>
      </c>
      <c r="F16" s="48">
        <v>4.568327</v>
      </c>
      <c r="G16" s="48">
        <v>3.124701</v>
      </c>
    </row>
    <row r="17" spans="1:7" s="3" customFormat="1" ht="19.5" customHeight="1" x14ac:dyDescent="0.25">
      <c r="A17" s="12" t="s">
        <v>26</v>
      </c>
      <c r="B17" s="9" t="s">
        <v>25</v>
      </c>
      <c r="C17" s="44">
        <v>52.815185</v>
      </c>
      <c r="D17" s="43">
        <v>53.003334000000002</v>
      </c>
      <c r="E17" s="44">
        <v>53.091673999999998</v>
      </c>
      <c r="F17" s="44">
        <v>53.220993</v>
      </c>
      <c r="G17" s="44">
        <v>51.711444999999998</v>
      </c>
    </row>
    <row r="18" spans="1:7" s="3" customFormat="1" ht="19.5" customHeight="1" x14ac:dyDescent="0.25">
      <c r="A18" s="5" t="s">
        <v>24</v>
      </c>
      <c r="B18" s="4" t="s">
        <v>23</v>
      </c>
      <c r="C18" s="48">
        <v>47.564328000000003</v>
      </c>
      <c r="D18" s="47">
        <v>47.564328000000003</v>
      </c>
      <c r="E18" s="48">
        <v>47.564328000000003</v>
      </c>
      <c r="F18" s="48">
        <v>48.12</v>
      </c>
      <c r="G18" s="48">
        <v>46.687367000000002</v>
      </c>
    </row>
    <row r="19" spans="1:7" s="3" customFormat="1" ht="19.5" customHeight="1" x14ac:dyDescent="0.25">
      <c r="A19" s="5" t="s">
        <v>22</v>
      </c>
      <c r="B19" s="4" t="s">
        <v>21</v>
      </c>
      <c r="C19" s="48">
        <v>4.6089349999999962</v>
      </c>
      <c r="D19" s="47">
        <v>5.250856999999999</v>
      </c>
      <c r="E19" s="48">
        <v>5.2508569999999946</v>
      </c>
      <c r="F19" s="48">
        <v>4.6089350000000024</v>
      </c>
      <c r="G19" s="48">
        <v>4.6089349999999962</v>
      </c>
    </row>
    <row r="20" spans="1:7" s="3" customFormat="1" ht="19.5" customHeight="1" x14ac:dyDescent="0.25">
      <c r="A20" s="5" t="s">
        <v>20</v>
      </c>
      <c r="B20" s="4" t="s">
        <v>19</v>
      </c>
      <c r="C20" s="48">
        <v>0.64192199999999999</v>
      </c>
      <c r="D20" s="47">
        <v>0.18814900000000001</v>
      </c>
      <c r="E20" s="48">
        <v>0.27648899999999998</v>
      </c>
      <c r="F20" s="48">
        <v>0.492058</v>
      </c>
      <c r="G20" s="48">
        <v>0.41514299999999998</v>
      </c>
    </row>
    <row r="21" spans="1:7" s="3" customFormat="1" ht="19.5" customHeight="1" x14ac:dyDescent="0.25">
      <c r="A21" s="12"/>
      <c r="B21" s="9" t="s">
        <v>18</v>
      </c>
      <c r="C21" s="44">
        <v>127.417012</v>
      </c>
      <c r="D21" s="43">
        <v>120.195007</v>
      </c>
      <c r="E21" s="44">
        <v>117.825926</v>
      </c>
      <c r="F21" s="44">
        <v>119.12225100000001</v>
      </c>
      <c r="G21" s="44">
        <v>112.48348</v>
      </c>
    </row>
    <row r="22" spans="1:7" s="3" customFormat="1" ht="19.5" customHeight="1" x14ac:dyDescent="0.25">
      <c r="A22" s="11"/>
      <c r="B22" s="10"/>
      <c r="C22" s="50"/>
      <c r="D22" s="49"/>
      <c r="E22" s="50"/>
      <c r="F22" s="50"/>
      <c r="G22" s="50"/>
    </row>
    <row r="23" spans="1:7" s="3" customFormat="1" ht="19.5" customHeight="1" x14ac:dyDescent="0.25">
      <c r="A23" s="8"/>
      <c r="B23" s="9" t="s">
        <v>17</v>
      </c>
      <c r="C23" s="52"/>
      <c r="D23" s="51"/>
      <c r="E23" s="52"/>
      <c r="F23" s="52"/>
      <c r="G23" s="52"/>
    </row>
    <row r="24" spans="1:7" s="3" customFormat="1" ht="19.5" customHeight="1" x14ac:dyDescent="0.25">
      <c r="A24" s="7" t="s">
        <v>16</v>
      </c>
      <c r="B24" s="4" t="s">
        <v>15</v>
      </c>
      <c r="C24" s="54">
        <v>5.0379614929284321E-3</v>
      </c>
      <c r="D24" s="53">
        <v>1.5653645246678175E-3</v>
      </c>
      <c r="E24" s="54">
        <v>2.346588814417635E-3</v>
      </c>
      <c r="F24" s="54">
        <v>4.1306976309572925E-3</v>
      </c>
      <c r="G24" s="54">
        <v>3.690701959078791E-3</v>
      </c>
    </row>
    <row r="25" spans="1:7" s="3" customFormat="1" ht="19.5" customHeight="1" x14ac:dyDescent="0.25">
      <c r="A25" s="7" t="s">
        <v>14</v>
      </c>
      <c r="B25" s="4" t="s">
        <v>13</v>
      </c>
      <c r="C25" s="54">
        <v>1.2154118176429753E-2</v>
      </c>
      <c r="D25" s="53">
        <v>3.5497578322148567E-3</v>
      </c>
      <c r="E25" s="54">
        <v>5.2077657223616649E-3</v>
      </c>
      <c r="F25" s="54">
        <v>9.2455621788191736E-3</v>
      </c>
      <c r="G25" s="54">
        <v>8.0280680611419779E-3</v>
      </c>
    </row>
    <row r="26" spans="1:7" s="3" customFormat="1" ht="19.5" customHeight="1" x14ac:dyDescent="0.25">
      <c r="A26" s="7" t="s">
        <v>12</v>
      </c>
      <c r="B26" s="6" t="s">
        <v>11</v>
      </c>
      <c r="C26" s="54">
        <v>0.1576555467135671</v>
      </c>
      <c r="D26" s="53">
        <v>0.11603213122091517</v>
      </c>
      <c r="E26" s="53">
        <v>0.11099485004308667</v>
      </c>
      <c r="F26" s="54">
        <v>0.1666853345333015</v>
      </c>
      <c r="G26" s="54">
        <v>0.23104207048539477</v>
      </c>
    </row>
    <row r="27" spans="1:7" s="3" customFormat="1" ht="19.5" customHeight="1" x14ac:dyDescent="0.25">
      <c r="A27" s="5" t="s">
        <v>10</v>
      </c>
      <c r="B27" s="4" t="s">
        <v>9</v>
      </c>
      <c r="C27" s="56">
        <v>0.55767778025746628</v>
      </c>
      <c r="D27" s="55">
        <v>0.35843122946217898</v>
      </c>
      <c r="E27" s="56">
        <v>0.67498403989693845</v>
      </c>
      <c r="F27" s="56">
        <v>0.57423368882363779</v>
      </c>
      <c r="G27" s="56">
        <v>0.82862012644635574</v>
      </c>
    </row>
    <row r="28" spans="1:7" s="3" customFormat="1" ht="19.5" customHeight="1" x14ac:dyDescent="0.25">
      <c r="A28" s="5" t="s">
        <v>8</v>
      </c>
      <c r="B28" s="4" t="s">
        <v>7</v>
      </c>
      <c r="C28" s="58">
        <v>10</v>
      </c>
      <c r="D28" s="57">
        <v>10</v>
      </c>
      <c r="E28" s="58">
        <v>10</v>
      </c>
      <c r="F28" s="58">
        <v>10</v>
      </c>
      <c r="G28" s="58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8">
        <v>19</v>
      </c>
      <c r="D29" s="57">
        <v>19</v>
      </c>
      <c r="E29" s="58">
        <v>20</v>
      </c>
      <c r="F29" s="58">
        <v>20</v>
      </c>
      <c r="G29" s="58">
        <v>20</v>
      </c>
    </row>
    <row r="30" spans="1:7" s="3" customFormat="1" ht="19.5" customHeight="1" x14ac:dyDescent="0.25">
      <c r="A30" s="5" t="s">
        <v>4</v>
      </c>
      <c r="B30" s="4" t="s">
        <v>3</v>
      </c>
      <c r="C30" s="58">
        <v>0</v>
      </c>
      <c r="D30" s="57">
        <v>0</v>
      </c>
      <c r="E30" s="58">
        <v>0</v>
      </c>
      <c r="F30" s="58">
        <v>0</v>
      </c>
      <c r="G30" s="58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58">
        <v>41</v>
      </c>
      <c r="D31" s="57">
        <v>41</v>
      </c>
      <c r="E31" s="58">
        <v>42</v>
      </c>
      <c r="F31" s="58">
        <v>41</v>
      </c>
      <c r="G31" s="58">
        <v>41</v>
      </c>
    </row>
    <row r="32" spans="1:7" s="3" customFormat="1" ht="19.5" customHeight="1" x14ac:dyDescent="0.25">
      <c r="A32" s="5" t="s">
        <v>1</v>
      </c>
      <c r="B32" s="4" t="s">
        <v>0</v>
      </c>
      <c r="C32" s="58">
        <v>7917</v>
      </c>
      <c r="D32" s="57">
        <v>7129</v>
      </c>
      <c r="E32" s="58">
        <v>7717</v>
      </c>
      <c r="F32" s="58">
        <v>7515</v>
      </c>
      <c r="G32" s="58">
        <v>7119</v>
      </c>
    </row>
  </sheetData>
  <mergeCells count="2">
    <mergeCell ref="A1:G1"/>
    <mergeCell ref="A2:G2"/>
  </mergeCells>
  <pageMargins left="0.7" right="0.7" top="0.75" bottom="0.75" header="0.3" footer="0.3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300CE-E37F-428C-A494-33D0F4C4C1E8}">
  <dimension ref="A1:G32"/>
  <sheetViews>
    <sheetView view="pageBreakPreview" topLeftCell="A7" zoomScale="85" zoomScaleNormal="100" zoomScaleSheetLayoutView="85" workbookViewId="0">
      <selection activeCell="E30" sqref="E30"/>
    </sheetView>
  </sheetViews>
  <sheetFormatPr defaultColWidth="9.140625" defaultRowHeight="18.75" x14ac:dyDescent="0.3"/>
  <cols>
    <col min="1" max="1" width="6" style="28" customWidth="1"/>
    <col min="2" max="2" width="61.28515625" style="42" customWidth="1"/>
    <col min="3" max="7" width="23.5703125" style="28" customWidth="1"/>
    <col min="8" max="8" width="8" style="28" customWidth="1"/>
    <col min="9" max="16384" width="9.140625" style="28"/>
  </cols>
  <sheetData>
    <row r="1" spans="1:7" ht="30" customHeight="1" x14ac:dyDescent="0.4">
      <c r="A1" s="80" t="s">
        <v>52</v>
      </c>
      <c r="B1" s="80"/>
      <c r="C1" s="80"/>
      <c r="D1" s="80"/>
      <c r="E1" s="80"/>
      <c r="F1" s="80"/>
      <c r="G1" s="80"/>
    </row>
    <row r="2" spans="1:7" ht="30" customHeight="1" x14ac:dyDescent="0.3">
      <c r="A2" s="81" t="s">
        <v>51</v>
      </c>
      <c r="B2" s="81"/>
      <c r="C2" s="81"/>
      <c r="D2" s="81"/>
      <c r="E2" s="81"/>
      <c r="F2" s="81"/>
      <c r="G2" s="81"/>
    </row>
    <row r="3" spans="1:7" ht="19.5" customHeight="1" x14ac:dyDescent="0.4">
      <c r="A3" s="82" t="s">
        <v>53</v>
      </c>
      <c r="B3" s="82"/>
      <c r="C3" s="82"/>
      <c r="D3" s="82"/>
      <c r="E3" s="82"/>
      <c r="F3" s="82"/>
      <c r="G3" s="82"/>
    </row>
    <row r="4" spans="1:7" ht="19.5" customHeight="1" x14ac:dyDescent="0.3">
      <c r="A4" s="29"/>
      <c r="B4" s="30" t="s">
        <v>50</v>
      </c>
      <c r="C4" s="17">
        <v>43830</v>
      </c>
      <c r="D4" s="17">
        <v>43921</v>
      </c>
      <c r="E4" s="17">
        <v>44012</v>
      </c>
      <c r="F4" s="17">
        <v>44104</v>
      </c>
      <c r="G4" s="17">
        <v>44196</v>
      </c>
    </row>
    <row r="5" spans="1:7" ht="19.5" customHeight="1" x14ac:dyDescent="0.3">
      <c r="A5" s="31">
        <v>1</v>
      </c>
      <c r="B5" s="32" t="s">
        <v>49</v>
      </c>
      <c r="C5" s="18">
        <v>125.289823</v>
      </c>
      <c r="D5" s="18">
        <v>136.01676699999999</v>
      </c>
      <c r="E5" s="18">
        <v>138.33971500000001</v>
      </c>
      <c r="F5" s="18">
        <v>131.84271799999999</v>
      </c>
      <c r="G5" s="18">
        <v>127.417012</v>
      </c>
    </row>
    <row r="6" spans="1:7" s="35" customFormat="1" ht="19.5" customHeight="1" x14ac:dyDescent="0.25">
      <c r="A6" s="33" t="s">
        <v>48</v>
      </c>
      <c r="B6" s="34" t="s">
        <v>47</v>
      </c>
      <c r="C6" s="19">
        <v>2.6434850000000001</v>
      </c>
      <c r="D6" s="19">
        <v>4.710769</v>
      </c>
      <c r="E6" s="19">
        <v>6.2180140000000002</v>
      </c>
      <c r="F6" s="19">
        <v>6.9310340000000004</v>
      </c>
      <c r="G6" s="19">
        <v>5.4274339999999999</v>
      </c>
    </row>
    <row r="7" spans="1:7" s="35" customFormat="1" ht="19.5" customHeight="1" x14ac:dyDescent="0.25">
      <c r="A7" s="36" t="s">
        <v>46</v>
      </c>
      <c r="B7" s="34" t="s">
        <v>45</v>
      </c>
      <c r="C7" s="20">
        <v>6.6448869999999998</v>
      </c>
      <c r="D7" s="20">
        <v>7.9404440000000003</v>
      </c>
      <c r="E7" s="20">
        <v>9.6841010000000001</v>
      </c>
      <c r="F7" s="20">
        <v>7.7621000000000002</v>
      </c>
      <c r="G7" s="20">
        <v>8.4893630000000009</v>
      </c>
    </row>
    <row r="8" spans="1:7" s="35" customFormat="1" ht="19.5" customHeight="1" x14ac:dyDescent="0.25">
      <c r="A8" s="36" t="s">
        <v>44</v>
      </c>
      <c r="B8" s="34" t="s">
        <v>43</v>
      </c>
      <c r="C8" s="20">
        <v>0.59961299999999995</v>
      </c>
      <c r="D8" s="20">
        <v>0</v>
      </c>
      <c r="E8" s="20">
        <v>0</v>
      </c>
      <c r="F8" s="20">
        <v>0.28223399999999998</v>
      </c>
      <c r="G8" s="20">
        <v>0.28223399999999998</v>
      </c>
    </row>
    <row r="9" spans="1:7" s="35" customFormat="1" ht="19.5" customHeight="1" x14ac:dyDescent="0.25">
      <c r="A9" s="36" t="s">
        <v>42</v>
      </c>
      <c r="B9" s="34" t="s">
        <v>41</v>
      </c>
      <c r="C9" s="20">
        <v>95.762090999999998</v>
      </c>
      <c r="D9" s="20">
        <v>98.160398000000001</v>
      </c>
      <c r="E9" s="20">
        <v>93.452061999999998</v>
      </c>
      <c r="F9" s="20">
        <v>85.990153000000007</v>
      </c>
      <c r="G9" s="20">
        <v>87.759004000000004</v>
      </c>
    </row>
    <row r="10" spans="1:7" s="35" customFormat="1" ht="19.5" customHeight="1" x14ac:dyDescent="0.25">
      <c r="A10" s="36" t="s">
        <v>40</v>
      </c>
      <c r="B10" s="34" t="s">
        <v>39</v>
      </c>
      <c r="C10" s="20">
        <v>6.558675</v>
      </c>
      <c r="D10" s="20">
        <v>6.2992920000000003</v>
      </c>
      <c r="E10" s="20">
        <v>6.0875260000000004</v>
      </c>
      <c r="F10" s="20">
        <v>7.4238189999999999</v>
      </c>
      <c r="G10" s="20">
        <v>7.2765060000000004</v>
      </c>
    </row>
    <row r="11" spans="1:7" s="35" customFormat="1" ht="19.5" customHeight="1" x14ac:dyDescent="0.25">
      <c r="A11" s="36" t="s">
        <v>38</v>
      </c>
      <c r="B11" s="34" t="s">
        <v>37</v>
      </c>
      <c r="C11" s="20">
        <v>13.081072000000006</v>
      </c>
      <c r="D11" s="20">
        <v>18.905863999999994</v>
      </c>
      <c r="E11" s="20">
        <v>22.898012000000023</v>
      </c>
      <c r="F11" s="20">
        <v>23.453377999999987</v>
      </c>
      <c r="G11" s="20">
        <v>18.182470999999993</v>
      </c>
    </row>
    <row r="12" spans="1:7" s="35" customFormat="1" ht="19.5" customHeight="1" x14ac:dyDescent="0.25">
      <c r="A12" s="37" t="s">
        <v>36</v>
      </c>
      <c r="B12" s="32" t="s">
        <v>35</v>
      </c>
      <c r="C12" s="18">
        <v>73.107276999999996</v>
      </c>
      <c r="D12" s="18">
        <v>83.673000000000002</v>
      </c>
      <c r="E12" s="18">
        <v>85.768154999999993</v>
      </c>
      <c r="F12" s="18">
        <v>79.096604999999997</v>
      </c>
      <c r="G12" s="18">
        <v>74.601827</v>
      </c>
    </row>
    <row r="13" spans="1:7" s="35" customFormat="1" ht="19.5" customHeight="1" x14ac:dyDescent="0.25">
      <c r="A13" s="36" t="s">
        <v>34</v>
      </c>
      <c r="B13" s="34" t="s">
        <v>33</v>
      </c>
      <c r="C13" s="20">
        <v>9.407565</v>
      </c>
      <c r="D13" s="20">
        <v>8.0603660000000001</v>
      </c>
      <c r="E13" s="20">
        <v>8.0926580000000001</v>
      </c>
      <c r="F13" s="20">
        <v>3.0989969999999998</v>
      </c>
      <c r="G13" s="20">
        <v>3.3901400000000002</v>
      </c>
    </row>
    <row r="14" spans="1:7" s="35" customFormat="1" ht="19.5" customHeight="1" x14ac:dyDescent="0.25">
      <c r="A14" s="36" t="s">
        <v>32</v>
      </c>
      <c r="B14" s="34" t="s">
        <v>31</v>
      </c>
      <c r="C14" s="20">
        <v>59.938147999999998</v>
      </c>
      <c r="D14" s="20">
        <v>69.096371000000005</v>
      </c>
      <c r="E14" s="20">
        <v>70.449190999999999</v>
      </c>
      <c r="F14" s="20">
        <v>68.926004000000006</v>
      </c>
      <c r="G14" s="20">
        <v>62.316291</v>
      </c>
    </row>
    <row r="15" spans="1:7" s="35" customFormat="1" ht="19.5" customHeight="1" x14ac:dyDescent="0.25">
      <c r="A15" s="36" t="s">
        <v>30</v>
      </c>
      <c r="B15" s="34" t="s">
        <v>29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</row>
    <row r="16" spans="1:7" s="35" customFormat="1" ht="19.5" customHeight="1" x14ac:dyDescent="0.25">
      <c r="A16" s="36" t="s">
        <v>28</v>
      </c>
      <c r="B16" s="34" t="s">
        <v>27</v>
      </c>
      <c r="C16" s="20">
        <v>3.7615639999999999</v>
      </c>
      <c r="D16" s="20">
        <v>6.516262999999995</v>
      </c>
      <c r="E16" s="20">
        <v>7.2263059999999939</v>
      </c>
      <c r="F16" s="20">
        <v>7.0716039999999936</v>
      </c>
      <c r="G16" s="20">
        <v>8.8953959999999981</v>
      </c>
    </row>
    <row r="17" spans="1:7" s="35" customFormat="1" ht="19.5" customHeight="1" x14ac:dyDescent="0.25">
      <c r="A17" s="37" t="s">
        <v>26</v>
      </c>
      <c r="B17" s="32" t="s">
        <v>25</v>
      </c>
      <c r="C17" s="18">
        <v>52.182546000000002</v>
      </c>
      <c r="D17" s="18">
        <v>52.343767</v>
      </c>
      <c r="E17" s="18">
        <v>52.571559999999998</v>
      </c>
      <c r="F17" s="18">
        <v>52.746113000000001</v>
      </c>
      <c r="G17" s="18">
        <v>52.815185</v>
      </c>
    </row>
    <row r="18" spans="1:7" s="35" customFormat="1" ht="19.5" customHeight="1" x14ac:dyDescent="0.25">
      <c r="A18" s="36" t="s">
        <v>24</v>
      </c>
      <c r="B18" s="34" t="s">
        <v>23</v>
      </c>
      <c r="C18" s="20">
        <v>46.855834999999999</v>
      </c>
      <c r="D18" s="20">
        <v>46.855834999999999</v>
      </c>
      <c r="E18" s="20">
        <v>46.855834999999999</v>
      </c>
      <c r="F18" s="20">
        <v>46.855834999999999</v>
      </c>
      <c r="G18" s="20">
        <v>47.564328000000003</v>
      </c>
    </row>
    <row r="19" spans="1:7" s="35" customFormat="1" ht="19.5" customHeight="1" x14ac:dyDescent="0.25">
      <c r="A19" s="36" t="s">
        <v>22</v>
      </c>
      <c r="B19" s="34" t="s">
        <v>21</v>
      </c>
      <c r="C19" s="20">
        <v>4.5216050000000028</v>
      </c>
      <c r="D19" s="20">
        <v>5.3267110000000004</v>
      </c>
      <c r="E19" s="20">
        <v>5.3267109999999986</v>
      </c>
      <c r="F19" s="20">
        <v>5.3267110000000022</v>
      </c>
      <c r="G19" s="20">
        <v>4.6089349999999962</v>
      </c>
    </row>
    <row r="20" spans="1:7" s="35" customFormat="1" ht="19.5" customHeight="1" x14ac:dyDescent="0.25">
      <c r="A20" s="36" t="s">
        <v>20</v>
      </c>
      <c r="B20" s="34" t="s">
        <v>19</v>
      </c>
      <c r="C20" s="20">
        <v>0.80510599999999999</v>
      </c>
      <c r="D20" s="20">
        <v>0.161221</v>
      </c>
      <c r="E20" s="20">
        <v>0.38901400000000003</v>
      </c>
      <c r="F20" s="20">
        <v>0.56356700000000004</v>
      </c>
      <c r="G20" s="20">
        <v>0.64192199999999999</v>
      </c>
    </row>
    <row r="21" spans="1:7" s="35" customFormat="1" ht="19.5" customHeight="1" x14ac:dyDescent="0.25">
      <c r="A21" s="37"/>
      <c r="B21" s="32" t="s">
        <v>18</v>
      </c>
      <c r="C21" s="18">
        <v>125.289823</v>
      </c>
      <c r="D21" s="18">
        <v>136.01676700000002</v>
      </c>
      <c r="E21" s="18">
        <v>138.33971499999998</v>
      </c>
      <c r="F21" s="18">
        <v>131.84271799999999</v>
      </c>
      <c r="G21" s="18">
        <v>127.417012</v>
      </c>
    </row>
    <row r="22" spans="1:7" s="35" customFormat="1" ht="19.5" customHeight="1" x14ac:dyDescent="0.25">
      <c r="A22" s="38"/>
      <c r="B22" s="39"/>
      <c r="C22" s="21"/>
      <c r="D22" s="21"/>
      <c r="E22" s="21"/>
      <c r="F22" s="21"/>
      <c r="G22" s="21"/>
    </row>
    <row r="23" spans="1:7" s="35" customFormat="1" ht="19.5" customHeight="1" x14ac:dyDescent="0.25">
      <c r="A23" s="22"/>
      <c r="B23" s="32" t="s">
        <v>17</v>
      </c>
      <c r="C23" s="22"/>
      <c r="D23" s="22"/>
      <c r="E23" s="22"/>
      <c r="F23" s="22"/>
      <c r="G23" s="22"/>
    </row>
    <row r="24" spans="1:7" s="35" customFormat="1" ht="19.5" customHeight="1" x14ac:dyDescent="0.25">
      <c r="A24" s="40" t="s">
        <v>16</v>
      </c>
      <c r="B24" s="34" t="s">
        <v>15</v>
      </c>
      <c r="C24" s="23">
        <v>6.4259488977009725E-3</v>
      </c>
      <c r="D24" s="23">
        <v>1.1853023973140016E-3</v>
      </c>
      <c r="E24" s="23">
        <v>2.8120196720081429E-3</v>
      </c>
      <c r="F24" s="23">
        <v>4.2745402138933452E-3</v>
      </c>
      <c r="G24" s="23">
        <v>5.0379614929284321E-3</v>
      </c>
    </row>
    <row r="25" spans="1:7" s="35" customFormat="1" ht="19.5" customHeight="1" x14ac:dyDescent="0.25">
      <c r="A25" s="40" t="s">
        <v>14</v>
      </c>
      <c r="B25" s="34" t="s">
        <v>13</v>
      </c>
      <c r="C25" s="23">
        <v>1.5428645432516841E-2</v>
      </c>
      <c r="D25" s="23">
        <v>3.0800419847505436E-3</v>
      </c>
      <c r="E25" s="23">
        <v>7.3997043268261391E-3</v>
      </c>
      <c r="F25" s="23">
        <v>1.0684521909699773E-2</v>
      </c>
      <c r="G25" s="23">
        <v>1.2154118176429753E-2</v>
      </c>
    </row>
    <row r="26" spans="1:7" s="35" customFormat="1" ht="19.5" customHeight="1" x14ac:dyDescent="0.25">
      <c r="A26" s="40" t="s">
        <v>12</v>
      </c>
      <c r="B26" s="41" t="s">
        <v>11</v>
      </c>
      <c r="C26" s="23">
        <v>0.17181065332363976</v>
      </c>
      <c r="D26" s="23">
        <v>0.15758222912955341</v>
      </c>
      <c r="E26" s="23">
        <v>0.15943253032649135</v>
      </c>
      <c r="F26" s="23">
        <v>0.15755249931322907</v>
      </c>
      <c r="G26" s="23">
        <v>0.1576555467135671</v>
      </c>
    </row>
    <row r="27" spans="1:7" s="35" customFormat="1" ht="19.5" customHeight="1" x14ac:dyDescent="0.25">
      <c r="A27" s="36" t="s">
        <v>10</v>
      </c>
      <c r="B27" s="34" t="s">
        <v>9</v>
      </c>
      <c r="C27" s="24">
        <v>0.3552019781803335</v>
      </c>
      <c r="D27" s="24">
        <v>0.59003559261949468</v>
      </c>
      <c r="E27" s="24">
        <v>0.50907635481469005</v>
      </c>
      <c r="F27" s="24">
        <v>0.61376018530459808</v>
      </c>
      <c r="G27" s="24">
        <v>0.55767778025746628</v>
      </c>
    </row>
    <row r="28" spans="1:7" s="35" customFormat="1" ht="19.5" customHeight="1" x14ac:dyDescent="0.25">
      <c r="A28" s="36" t="s">
        <v>8</v>
      </c>
      <c r="B28" s="34" t="s">
        <v>7</v>
      </c>
      <c r="C28" s="25">
        <v>10</v>
      </c>
      <c r="D28" s="25">
        <v>10</v>
      </c>
      <c r="E28" s="25">
        <v>10</v>
      </c>
      <c r="F28" s="25">
        <v>10</v>
      </c>
      <c r="G28" s="25">
        <v>10</v>
      </c>
    </row>
    <row r="29" spans="1:7" s="35" customFormat="1" ht="19.5" customHeight="1" x14ac:dyDescent="0.25">
      <c r="A29" s="36" t="s">
        <v>6</v>
      </c>
      <c r="B29" s="34" t="s">
        <v>5</v>
      </c>
      <c r="C29" s="25">
        <v>38</v>
      </c>
      <c r="D29" s="25">
        <v>38</v>
      </c>
      <c r="E29" s="25">
        <v>38</v>
      </c>
      <c r="F29" s="25">
        <v>19</v>
      </c>
      <c r="G29" s="25">
        <v>19</v>
      </c>
    </row>
    <row r="30" spans="1:7" s="35" customFormat="1" ht="19.5" customHeight="1" x14ac:dyDescent="0.25">
      <c r="A30" s="36" t="s">
        <v>4</v>
      </c>
      <c r="B30" s="34" t="s">
        <v>3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</row>
    <row r="31" spans="1:7" s="35" customFormat="1" ht="19.5" customHeight="1" x14ac:dyDescent="0.25">
      <c r="A31" s="36" t="s">
        <v>2</v>
      </c>
      <c r="B31" s="4" t="s">
        <v>54</v>
      </c>
      <c r="C31" s="25">
        <v>58</v>
      </c>
      <c r="D31" s="25">
        <v>45</v>
      </c>
      <c r="E31" s="25">
        <v>43</v>
      </c>
      <c r="F31" s="25">
        <v>43</v>
      </c>
      <c r="G31" s="25">
        <v>41</v>
      </c>
    </row>
    <row r="32" spans="1:7" s="35" customFormat="1" ht="19.5" customHeight="1" x14ac:dyDescent="0.25">
      <c r="A32" s="36" t="s">
        <v>1</v>
      </c>
      <c r="B32" s="34" t="s">
        <v>0</v>
      </c>
      <c r="C32" s="25">
        <v>4489</v>
      </c>
      <c r="D32" s="25">
        <v>4027</v>
      </c>
      <c r="E32" s="25">
        <v>6438</v>
      </c>
      <c r="F32" s="25">
        <v>7225</v>
      </c>
      <c r="G32" s="25">
        <v>7917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10</vt:i4>
      </vt:variant>
    </vt:vector>
  </HeadingPairs>
  <TitlesOfParts>
    <vt:vector size="17" baseType="lpstr">
      <vt:lpstr>2025-2026</vt:lpstr>
      <vt:lpstr>2024-2025</vt:lpstr>
      <vt:lpstr>2023-2024</vt:lpstr>
      <vt:lpstr>2022-2023</vt:lpstr>
      <vt:lpstr>2021 - 2022</vt:lpstr>
      <vt:lpstr>2020 - 2021</vt:lpstr>
      <vt:lpstr>2019 - 2020</vt:lpstr>
      <vt:lpstr>'2019 - 2020'!dateDamanition</vt:lpstr>
      <vt:lpstr>'2020 - 2021'!dateDamanition</vt:lpstr>
      <vt:lpstr>'2021 - 2022'!dateDamanition</vt:lpstr>
      <vt:lpstr>'2019 - 2020'!Область_печати</vt:lpstr>
      <vt:lpstr>'2020 - 2021'!Область_печати</vt:lpstr>
      <vt:lpstr>'2021 - 2022'!Область_печати</vt:lpstr>
      <vt:lpstr>'2022-2023'!Область_печати</vt:lpstr>
      <vt:lpstr>'2023-2024'!Область_печати</vt:lpstr>
      <vt:lpstr>'2024-2025'!Область_печати</vt:lpstr>
      <vt:lpstr>'2025-2026'!Область_печати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Носиров Хусрав Ёгибегович</dc:creator>
  <cp:lastModifiedBy>Шаропова Парвина Насруллоевна</cp:lastModifiedBy>
  <dcterms:created xsi:type="dcterms:W3CDTF">2021-04-16T05:16:40Z</dcterms:created>
  <dcterms:modified xsi:type="dcterms:W3CDTF">2026-04-17T11:06:05Z</dcterms:modified>
</cp:coreProperties>
</file>