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68C2B653-2E68-4EFD-8013-8893686E6A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(2)'!$A$1:$C$35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8" i="4" l="1"/>
  <c r="C15" i="4"/>
  <c r="C20" i="4"/>
  <c r="C10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<sst xmlns="http://schemas.openxmlformats.org/spreadsheetml/2006/main" count="55" uniqueCount="55">
  <si>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</si>
  <si>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</si>
  <si>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</si>
  <si>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</si>
  <si>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</si>
  <si>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</si>
  <si>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</si>
  <si>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</si>
  <si>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</si>
  <si>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</si>
  <si>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</si>
  <si>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</si>
  <si>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</si>
  <si>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</si>
  <si>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</si>
  <si>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</si>
  <si>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</si>
  <si>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</si>
  <si>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</si>
  <si>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</si>
  <si>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</si>
  <si>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</si>
  <si>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</si>
  <si>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</si>
  <si>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</si>
  <si>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</si>
  <si>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</si>
  <si>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</si>
  <si>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</si>
  <si>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</si>
  <si>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>Securities and Investments</t>
  </si>
  <si>
    <t>Loans, leases and overdraft</t>
  </si>
  <si>
    <t xml:space="preserve">Fixed assets </t>
  </si>
  <si>
    <t>Other assets</t>
  </si>
  <si>
    <t>LIABILITIES</t>
  </si>
  <si>
    <t>Due to NBT and to credit financial institutions</t>
  </si>
  <si>
    <t xml:space="preserve">Deposits </t>
  </si>
  <si>
    <t>Bank's own securities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</si>
  <si>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</si>
  <si>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</si>
  <si>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</si>
  <si>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</si>
  <si>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</si>
  <si>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</si>
  <si>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</si>
  <si>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</si>
  <si>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</si>
  <si>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Net interest margin (NIM,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</si>
  <si>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</si>
  <si>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</si>
  <si>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</si>
  <si>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</si>
  <si>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</si>
  <si>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</si>
  <si>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 xml:space="preserve">Financial indicators of OJSC “Orienbank”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</si>
</sst>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3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2" fillId="3" borderId="1" xfId="0" applyFont="1" applyFill="1" applyBorder="1" applyAlignment="1">
      <alignment horizontal="left" vertical="center" wrapText="1" indent="3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1369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/>
      <sheetData sheetId="1"/>
      <sheetData sheetId="2"/>
      <sheetData sheetId="3"/>
      <sheetData sheetId="4">
        <row r="7">
          <cell r="D7">
            <v>287389561</v>
          </cell>
        </row>
        <row r="9">
          <cell r="D9">
            <v>312947649</v>
          </cell>
        </row>
        <row r="13">
          <cell r="D13">
            <v>204313994</v>
          </cell>
        </row>
        <row r="39">
          <cell r="D39">
            <v>0</v>
          </cell>
        </row>
        <row r="50">
          <cell r="D50">
            <v>1851919513</v>
          </cell>
        </row>
        <row r="61">
          <cell r="D61">
            <v>18627215</v>
          </cell>
        </row>
        <row r="69">
          <cell r="D69">
            <v>8471139</v>
          </cell>
        </row>
        <row r="77">
          <cell r="D77">
            <v>455195886</v>
          </cell>
        </row>
        <row r="97">
          <cell r="D97">
            <v>3167932585</v>
          </cell>
        </row>
      </sheetData>
      <sheetData sheetId="5">
        <row r="7">
          <cell r="D7">
            <v>14106985</v>
          </cell>
        </row>
        <row r="8">
          <cell r="D8">
            <v>18177218</v>
          </cell>
        </row>
        <row r="29">
          <cell r="D29">
            <v>1590817151</v>
          </cell>
        </row>
        <row r="33">
          <cell r="D33">
            <v>0</v>
          </cell>
        </row>
        <row r="34">
          <cell r="D34">
            <v>487572367</v>
          </cell>
        </row>
        <row r="47">
          <cell r="D47">
            <v>2406143209</v>
          </cell>
        </row>
      </sheetData>
      <sheetData sheetId="6">
        <row r="8">
          <cell r="D8">
            <v>484859700</v>
          </cell>
        </row>
        <row r="13">
          <cell r="D13">
            <v>83646293</v>
          </cell>
        </row>
        <row r="23">
          <cell r="D23">
            <v>761789376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0.52028889170374215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7">
          <cell r="D17">
            <v>32</v>
          </cell>
        </row>
        <row r="18">
          <cell r="D18">
            <v>247</v>
          </cell>
        </row>
        <row r="23">
          <cell r="D23">
            <v>91</v>
          </cell>
        </row>
        <row r="24">
          <cell r="D24">
            <v>146</v>
          </cell>
        </row>
        <row r="26">
          <cell r="D26">
            <v>118777</v>
          </cell>
        </row>
      </sheetData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view="pageBreakPreview" zoomScale="120" zoomScaleNormal="120" zoomScaleSheetLayoutView="120" workbookViewId="0">
      <selection activeCell="I11" sqref="I11"/>
    </sheetView>
  </sheetViews>
  <sheetFormatPr defaultRowHeight="15" x14ac:dyDescent="0.25"/>
  <cols>
    <col min="1" max="1" width="3.85546875" style="1" customWidth="1"/>
    <col min="2" max="2" width="67.5703125" style="1" customWidth="1"/>
    <col min="3" max="3" width="23.140625" style="3" customWidth="1"/>
    <col min="4" max="16384" width="9.140625" style="1"/>
  </cols>
  <sheetData>
    <row r="1" spans="1:19" s="3" customFormat="1" ht="33" customHeight="1" x14ac:dyDescent="0.25">
      <c r="B1" s="30" t="s">
        <v>54</v>
      </c>
      <c r="C1" s="30"/>
    </row>
    <row r="2" spans="1:19" ht="17.25" x14ac:dyDescent="0.35">
      <c r="B2" s="31" t="s">
        <v>24</v>
      </c>
      <c r="C2" s="31"/>
    </row>
    <row r="3" spans="1:19" s="6" customFormat="1" ht="17.25" x14ac:dyDescent="0.3">
      <c r="B3" s="32" t="s">
        <v>25</v>
      </c>
      <c r="C3" s="28" t="s">
        <v>26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8"/>
    </row>
    <row r="4" spans="1:19" s="5" customFormat="1" ht="15" customHeight="1" x14ac:dyDescent="0.25">
      <c r="A4" s="4"/>
      <c r="B4" s="33" t="s">
        <v>27</v>
      </c>
      <c r="C4" s="17">
        <f>('[1]BA01.01'!$D$97)/1000000</f>
        <v>3167.932585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9" x14ac:dyDescent="0.25">
      <c r="A5" s="7" t="s">
        <v>0</v>
      </c>
      <c r="B5" s="34" t="s">
        <v>28</v>
      </c>
      <c r="C5" s="16">
        <f>('[1]BA01.01'!$D$7)/1000000</f>
        <v>287.38956100000001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x14ac:dyDescent="0.25">
      <c r="A6" s="7" t="s">
        <v>1</v>
      </c>
      <c r="B6" s="34" t="s">
        <v>29</v>
      </c>
      <c r="C6" s="16">
        <f>('[1]BA01.01'!$D$9+'[1]BA01.01'!$D$13)/1000000</f>
        <v>517.26164300000005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x14ac:dyDescent="0.25">
      <c r="A7" s="7" t="s">
        <v>2</v>
      </c>
      <c r="B7" s="34" t="s">
        <v>30</v>
      </c>
      <c r="C7" s="16">
        <f>('[1]BA01.01'!$D$39+'[1]BA01.01'!$D$69)/1000000</f>
        <v>8.4711390000000009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x14ac:dyDescent="0.25">
      <c r="A8" s="7" t="s">
        <v>3</v>
      </c>
      <c r="B8" s="34" t="s">
        <v>31</v>
      </c>
      <c r="C8" s="16">
        <f>('[1]BA01.01'!$D$50+'[1]BA01.01'!$D$61)/1000000</f>
        <v>1870.546728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9" x14ac:dyDescent="0.25">
      <c r="A9" s="7" t="s">
        <v>4</v>
      </c>
      <c r="B9" s="34" t="s">
        <v>32</v>
      </c>
      <c r="C9" s="16">
        <f>('[1]BA01.01'!$D$77)/1000000</f>
        <v>455.19588599999997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9" ht="17.25" customHeight="1" x14ac:dyDescent="0.25">
      <c r="A10" s="7" t="s">
        <v>5</v>
      </c>
      <c r="B10" s="34" t="s">
        <v>33</v>
      </c>
      <c r="C10" s="16">
        <f t="shared" ref="C10" si="0">C4-C5-C6-C7-C8-C9</f>
        <v>29.067627999999559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9" s="5" customFormat="1" x14ac:dyDescent="0.25">
      <c r="A11" s="9" t="s">
        <v>6</v>
      </c>
      <c r="B11" s="33" t="s">
        <v>34</v>
      </c>
      <c r="C11" s="17">
        <f>('[1]BL01.02'!$D$47)/1000000</f>
        <v>2406.1432089999998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9" x14ac:dyDescent="0.25">
      <c r="A12" s="8" t="s">
        <v>7</v>
      </c>
      <c r="B12" s="34" t="s">
        <v>35</v>
      </c>
      <c r="C12" s="16">
        <f>('[1]BL01.02'!$D$7+'[1]BL01.02'!$D$8)/1000000</f>
        <v>32.284202999999998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9" x14ac:dyDescent="0.25">
      <c r="A13" s="8" t="s">
        <v>8</v>
      </c>
      <c r="B13" s="34" t="s">
        <v>36</v>
      </c>
      <c r="C13" s="16">
        <f>('[1]BL01.02'!$D$29+'[1]BL01.02'!$D$33)/1000000</f>
        <v>1590.817151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9" x14ac:dyDescent="0.25">
      <c r="A14" s="8" t="s">
        <v>9</v>
      </c>
      <c r="B14" s="34" t="s">
        <v>37</v>
      </c>
      <c r="C14" s="16">
        <f>('[1]BL01.02'!$D$34)/1000000</f>
        <v>487.57236699999999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9" x14ac:dyDescent="0.25">
      <c r="A15" s="8" t="s">
        <v>10</v>
      </c>
      <c r="B15" s="34" t="s">
        <v>38</v>
      </c>
      <c r="C15" s="16">
        <f t="shared" ref="C15" si="1">C11-C12-C13-C14</f>
        <v>295.46948799999973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9" s="5" customFormat="1" x14ac:dyDescent="0.25">
      <c r="A16" s="12" t="s">
        <v>11</v>
      </c>
      <c r="B16" s="33" t="s">
        <v>39</v>
      </c>
      <c r="C16" s="17">
        <f>('[1]BC01.03'!$D$23)/1000000</f>
        <v>761.78937599999995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25">
      <c r="A17" s="11" t="s">
        <v>12</v>
      </c>
      <c r="B17" s="34" t="s">
        <v>40</v>
      </c>
      <c r="C17" s="16">
        <f>('[1]BC01.03'!$D$8)/1000000</f>
        <v>484.85969999999998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1" t="s">
        <v>13</v>
      </c>
      <c r="B18" s="34" t="s">
        <v>41</v>
      </c>
      <c r="C18" s="16">
        <f t="shared" ref="C18" si="2">C16-C17-C19</f>
        <v>193.28338299999996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1" t="s">
        <v>14</v>
      </c>
      <c r="B19" s="34" t="s">
        <v>42</v>
      </c>
      <c r="C19" s="16">
        <f>('[1]BC01.03'!$D$13)/1000000</f>
        <v>83.646293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0" customFormat="1" x14ac:dyDescent="0.25">
      <c r="A20" s="12"/>
      <c r="B20" s="33" t="s">
        <v>43</v>
      </c>
      <c r="C20" s="17">
        <f t="shared" ref="C20" si="3">C11+C16</f>
        <v>3167.9325849999996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6.5" x14ac:dyDescent="0.3">
      <c r="B21" s="29"/>
      <c r="C21" s="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5" customFormat="1" x14ac:dyDescent="0.25">
      <c r="B22" s="33" t="s">
        <v>44</v>
      </c>
      <c r="C22" s="2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26" customFormat="1" x14ac:dyDescent="0.25">
      <c r="A23" s="23" t="s">
        <v>15</v>
      </c>
      <c r="B23" s="34" t="s">
        <v>45</v>
      </c>
      <c r="C23" s="24">
        <v>0.03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26" customFormat="1" x14ac:dyDescent="0.25">
      <c r="A24" s="23" t="s">
        <v>16</v>
      </c>
      <c r="B24" s="34" t="s">
        <v>46</v>
      </c>
      <c r="C24" s="24">
        <v>0.1133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26" customFormat="1" x14ac:dyDescent="0.25">
      <c r="A25" s="23" t="s">
        <v>17</v>
      </c>
      <c r="B25" s="35" t="s">
        <v>47</v>
      </c>
      <c r="C25" s="27">
        <v>0.12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x14ac:dyDescent="0.25">
      <c r="A26" s="15" t="s">
        <v>18</v>
      </c>
      <c r="B26" s="34" t="s">
        <v>48</v>
      </c>
      <c r="C26" s="14">
        <f>'[1]PN14.01'!$F$10</f>
        <v>0.52028889170374215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15" t="s">
        <v>19</v>
      </c>
      <c r="B27" s="34" t="s">
        <v>49</v>
      </c>
      <c r="C27" s="13">
        <f>'[1]MI17.01'!$D$17</f>
        <v>32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15" t="s">
        <v>20</v>
      </c>
      <c r="B28" s="34" t="s">
        <v>50</v>
      </c>
      <c r="C28" s="13">
        <f>'[1]MI17.01'!$D$18</f>
        <v>247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15" t="s">
        <v>21</v>
      </c>
      <c r="B29" s="34" t="s">
        <v>51</v>
      </c>
      <c r="C29" s="13">
        <f>'[1]MI17.01'!$D$23</f>
        <v>91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15" t="s">
        <v>22</v>
      </c>
      <c r="B30" s="34" t="s">
        <v>52</v>
      </c>
      <c r="C30" s="13">
        <f>'[1]MI17.01'!$D$24</f>
        <v>146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15" t="s">
        <v>23</v>
      </c>
      <c r="B31" s="34" t="s">
        <v>53</v>
      </c>
      <c r="C31" s="13">
        <f>'[1]MI17.01'!$D$26</f>
        <v>118777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4:18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4:18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4:18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2020-02-20T10:30:04Z</dcterms:modified>
</cp:coreProperties>
</file>