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C85D657E-8595-4DE5-962C-7D9312A0C6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20" i="4" s="1"/>
  <c r="C9" i="4"/>
  <c r="C8" i="4"/>
  <c r="C7" i="4"/>
  <c r="C6" i="4"/>
  <c r="C5" i="4"/>
  <c r="C4" i="4"/>
  <c r="C18" i="4" l="1"/>
  <c r="C15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<sst xmlns="http://schemas.openxmlformats.org/spreadsheetml/2006/main" count="55" uniqueCount="55">
  <si>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</si>
  <si>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</si>
  <si>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</si>
  <si>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</si>
  <si>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</si>
  <si>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</si>
  <si>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</si>
  <si>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</si>
  <si>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</si>
  <si>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</si>
  <si>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</si>
  <si>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</si>
  <si>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</si>
  <si>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</si>
  <si>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</si>
  <si>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</si>
  <si>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</si>
  <si>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</si>
  <si>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</si>
  <si>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</si>
  <si>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</si>
  <si>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</si>
  <si>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</si>
  <si>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</si>
  <si>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Финансовые показатели ЗАО "Первый микрофинансовый банк" </t>
  </si>
  <si>
    <t>ПОКАЗАТЕЛИ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</si>
  <si>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</si>
  <si>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</si>
  <si>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</si>
  <si>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</si>
  <si>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</si>
  <si>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</si>
  <si>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</si>
  <si>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</si>
  <si>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</si>
  <si>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</si>
  <si>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</si>
  <si>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</si>
  <si>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</si>
  <si>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</si>
  <si>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</si>
  <si>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</si>
  <si>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</si>
  <si>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</si>
  <si>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</si>
  <si>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</si>
  <si>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</si>
  <si>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</si>
  <si>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</si>
  <si>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</si>
  <si>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</si>
  <si>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</si>
  <si>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</si>
  <si>
    <t>(млн. сомони)</t>
  </si>
  <si>
    <t xml:space="preserve">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</si>
</sst>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0" fontId="3" fillId="2" borderId="0" xfId="0" applyFont="1" applyFill="1" applyBorder="1"/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165" fontId="3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4" fillId="2" borderId="1" xfId="0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3" fillId="3" borderId="1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left" vertical="center" wrapText="1" indent="1"/>
    </xf>
    <xf numFmtId="164" fontId="3" fillId="3" borderId="1" xfId="2" applyNumberFormat="1" applyFont="1" applyFill="1" applyBorder="1" applyAlignment="1">
      <alignment vertical="center" wrapText="1"/>
    </xf>
    <xf numFmtId="10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805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OB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45741518</v>
          </cell>
        </row>
        <row r="9">
          <cell r="D9">
            <v>84771699</v>
          </cell>
        </row>
        <row r="13">
          <cell r="D13">
            <v>189239103</v>
          </cell>
        </row>
        <row r="39">
          <cell r="D39">
            <v>0</v>
          </cell>
        </row>
        <row r="50">
          <cell r="D50">
            <v>360232592</v>
          </cell>
        </row>
        <row r="61">
          <cell r="D61">
            <v>0</v>
          </cell>
        </row>
        <row r="69">
          <cell r="D69">
            <v>131688379</v>
          </cell>
        </row>
        <row r="77">
          <cell r="D77">
            <v>45267890</v>
          </cell>
        </row>
        <row r="97">
          <cell r="D97">
            <v>879365181</v>
          </cell>
        </row>
      </sheetData>
      <sheetData sheetId="5">
        <row r="7">
          <cell r="D7">
            <v>0</v>
          </cell>
        </row>
        <row r="8">
          <cell r="D8">
            <v>27792994</v>
          </cell>
        </row>
        <row r="29">
          <cell r="D29">
            <v>630899661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743920276</v>
          </cell>
        </row>
      </sheetData>
      <sheetData sheetId="6">
        <row r="8">
          <cell r="D8">
            <v>93340000</v>
          </cell>
        </row>
        <row r="13">
          <cell r="D13">
            <v>23908677</v>
          </cell>
        </row>
        <row r="23">
          <cell r="D23">
            <v>135444905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0.77693000684103175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7</v>
          </cell>
        </row>
        <row r="18">
          <cell r="D18">
            <v>36</v>
          </cell>
        </row>
        <row r="23">
          <cell r="D23">
            <v>19</v>
          </cell>
        </row>
        <row r="24">
          <cell r="D24">
            <v>290</v>
          </cell>
        </row>
        <row r="26">
          <cell r="D26">
            <v>32076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B2" sqref="B2:C2"/>
    </sheetView>
  </sheetViews>
  <sheetFormatPr defaultRowHeight="16.5" x14ac:dyDescent="0.3"/>
  <cols>
    <col min="1" max="1" width="3.85546875" style="1" customWidth="1"/>
    <col min="2" max="2" width="58.7109375" style="1" customWidth="1"/>
    <col min="3" max="3" width="23.140625" style="31" customWidth="1"/>
    <col min="4" max="16384" width="9.140625" style="1"/>
  </cols>
  <sheetData>
    <row r="1" spans="1:3" ht="17.25" x14ac:dyDescent="0.3">
      <c r="B1" s="2" t="s">
        <v>24</v>
      </c>
      <c r="C1" s="2"/>
    </row>
    <row r="2" spans="1:3" ht="17.25" x14ac:dyDescent="0.35">
      <c r="B2" s="3" t="s">
        <v>53</v>
      </c>
      <c r="C2" s="3"/>
    </row>
    <row r="3" spans="1:3" s="7" customFormat="1" ht="17.25" x14ac:dyDescent="0.3">
      <c r="A3" s="4"/>
      <c r="B3" s="5" t="s">
        <v>25</v>
      </c>
      <c r="C3" s="6" t="s">
        <v>54</v>
      </c>
    </row>
    <row r="4" spans="1:3" s="11" customFormat="1" ht="15" customHeight="1" x14ac:dyDescent="0.35">
      <c r="A4" s="8"/>
      <c r="B4" s="9" t="s">
        <v>26</v>
      </c>
      <c r="C4" s="10">
        <f>('[1]BA01.01'!$D$97)/1000000</f>
        <v>879.36518100000001</v>
      </c>
    </row>
    <row r="5" spans="1:3" x14ac:dyDescent="0.3">
      <c r="A5" s="12" t="s">
        <v>0</v>
      </c>
      <c r="B5" s="13" t="s">
        <v>27</v>
      </c>
      <c r="C5" s="14">
        <f>('[1]BA01.01'!$D$7)/1000000</f>
        <v>45.741517999999999</v>
      </c>
    </row>
    <row r="6" spans="1:3" ht="33" x14ac:dyDescent="0.3">
      <c r="A6" s="15" t="s">
        <v>1</v>
      </c>
      <c r="B6" s="13" t="s">
        <v>28</v>
      </c>
      <c r="C6" s="16">
        <f>('[1]BA01.01'!$D$9+'[1]BA01.01'!$D$13)/1000000</f>
        <v>274.01080200000001</v>
      </c>
    </row>
    <row r="7" spans="1:3" x14ac:dyDescent="0.3">
      <c r="A7" s="15" t="s">
        <v>2</v>
      </c>
      <c r="B7" s="13" t="s">
        <v>29</v>
      </c>
      <c r="C7" s="16">
        <f>('[1]BA01.01'!$D$39+'[1]BA01.01'!$D$69)/1000000</f>
        <v>131.688379</v>
      </c>
    </row>
    <row r="8" spans="1:3" x14ac:dyDescent="0.3">
      <c r="A8" s="15" t="s">
        <v>3</v>
      </c>
      <c r="B8" s="13" t="s">
        <v>30</v>
      </c>
      <c r="C8" s="16">
        <f>('[1]BA01.01'!$D$50+'[1]BA01.01'!$D$61)/1000000</f>
        <v>360.23259200000001</v>
      </c>
    </row>
    <row r="9" spans="1:3" x14ac:dyDescent="0.3">
      <c r="A9" s="15" t="s">
        <v>4</v>
      </c>
      <c r="B9" s="13" t="s">
        <v>31</v>
      </c>
      <c r="C9" s="16">
        <f>('[1]BA01.01'!$D$77)/1000000</f>
        <v>45.267890000000001</v>
      </c>
    </row>
    <row r="10" spans="1:3" ht="17.25" customHeight="1" x14ac:dyDescent="0.3">
      <c r="A10" s="15" t="s">
        <v>5</v>
      </c>
      <c r="B10" s="13" t="s">
        <v>32</v>
      </c>
      <c r="C10" s="16">
        <f t="shared" ref="C10" si="0">C4-C5-C6-C7-C8-C9</f>
        <v>22.423999999999943</v>
      </c>
    </row>
    <row r="11" spans="1:3" s="18" customFormat="1" ht="17.25" x14ac:dyDescent="0.3">
      <c r="A11" s="17" t="s">
        <v>6</v>
      </c>
      <c r="B11" s="9" t="s">
        <v>33</v>
      </c>
      <c r="C11" s="10">
        <f>('[1]BL01.02'!$D$47)/1000000</f>
        <v>743.92027599999994</v>
      </c>
    </row>
    <row r="12" spans="1:3" ht="33" x14ac:dyDescent="0.3">
      <c r="A12" s="15" t="s">
        <v>7</v>
      </c>
      <c r="B12" s="13" t="s">
        <v>34</v>
      </c>
      <c r="C12" s="16">
        <f>('[1]BL01.02'!$D$7+'[1]BL01.02'!$D$8)/1000000</f>
        <v>27.792994</v>
      </c>
    </row>
    <row r="13" spans="1:3" x14ac:dyDescent="0.3">
      <c r="A13" s="15" t="s">
        <v>8</v>
      </c>
      <c r="B13" s="13" t="s">
        <v>35</v>
      </c>
      <c r="C13" s="16">
        <f>('[1]BL01.02'!$D$29+'[1]BL01.02'!$D$33)/1000000</f>
        <v>630.89966100000004</v>
      </c>
    </row>
    <row r="14" spans="1:3" x14ac:dyDescent="0.3">
      <c r="A14" s="15" t="s">
        <v>9</v>
      </c>
      <c r="B14" s="13" t="s">
        <v>36</v>
      </c>
      <c r="C14" s="16">
        <f>('[1]BL01.02'!$D$34)/1000000</f>
        <v>0</v>
      </c>
    </row>
    <row r="15" spans="1:3" x14ac:dyDescent="0.3">
      <c r="A15" s="15" t="s">
        <v>10</v>
      </c>
      <c r="B15" s="13" t="s">
        <v>37</v>
      </c>
      <c r="C15" s="16">
        <f t="shared" ref="C15" si="1">C11-C12-C13-C14</f>
        <v>85.227620999999885</v>
      </c>
    </row>
    <row r="16" spans="1:3" s="18" customFormat="1" ht="17.25" x14ac:dyDescent="0.3">
      <c r="A16" s="17" t="s">
        <v>11</v>
      </c>
      <c r="B16" s="9" t="s">
        <v>38</v>
      </c>
      <c r="C16" s="10">
        <f>('[1]BC01.03'!$D$23)/1000000</f>
        <v>135.44490500000001</v>
      </c>
    </row>
    <row r="17" spans="1:3" x14ac:dyDescent="0.3">
      <c r="A17" s="15" t="s">
        <v>12</v>
      </c>
      <c r="B17" s="13" t="s">
        <v>39</v>
      </c>
      <c r="C17" s="16">
        <f>('[1]BC01.03'!$D$8)/1000000</f>
        <v>93.34</v>
      </c>
    </row>
    <row r="18" spans="1:3" x14ac:dyDescent="0.3">
      <c r="A18" s="15" t="s">
        <v>13</v>
      </c>
      <c r="B18" s="13" t="s">
        <v>40</v>
      </c>
      <c r="C18" s="16">
        <f t="shared" ref="C18" si="2">C16-C17-C19</f>
        <v>18.196228000000001</v>
      </c>
    </row>
    <row r="19" spans="1:3" x14ac:dyDescent="0.3">
      <c r="A19" s="15" t="s">
        <v>14</v>
      </c>
      <c r="B19" s="13" t="s">
        <v>41</v>
      </c>
      <c r="C19" s="16">
        <f>('[1]BC01.03'!$D$13)/1000000</f>
        <v>23.908677000000001</v>
      </c>
    </row>
    <row r="20" spans="1:3" s="18" customFormat="1" ht="17.25" x14ac:dyDescent="0.3">
      <c r="A20" s="17"/>
      <c r="B20" s="9" t="s">
        <v>42</v>
      </c>
      <c r="C20" s="10">
        <f t="shared" ref="C20" si="3">C11+C16</f>
        <v>879.36518099999989</v>
      </c>
    </row>
    <row r="21" spans="1:3" x14ac:dyDescent="0.3">
      <c r="B21" s="19"/>
      <c r="C21" s="20"/>
    </row>
    <row r="22" spans="1:3" s="18" customFormat="1" ht="17.25" x14ac:dyDescent="0.35">
      <c r="A22" s="32"/>
      <c r="B22" s="21" t="s">
        <v>43</v>
      </c>
      <c r="C22" s="33"/>
    </row>
    <row r="23" spans="1:3" s="25" customFormat="1" x14ac:dyDescent="0.3">
      <c r="A23" s="22" t="s">
        <v>15</v>
      </c>
      <c r="B23" s="23" t="s">
        <v>44</v>
      </c>
      <c r="C23" s="24">
        <v>3.0700000000000002E-2</v>
      </c>
    </row>
    <row r="24" spans="1:3" s="25" customFormat="1" x14ac:dyDescent="0.3">
      <c r="A24" s="22" t="s">
        <v>16</v>
      </c>
      <c r="B24" s="23" t="s">
        <v>45</v>
      </c>
      <c r="C24" s="24">
        <v>0.2024</v>
      </c>
    </row>
    <row r="25" spans="1:3" s="25" customFormat="1" x14ac:dyDescent="0.3">
      <c r="A25" s="22" t="s">
        <v>17</v>
      </c>
      <c r="B25" s="26" t="s">
        <v>46</v>
      </c>
      <c r="C25" s="27">
        <v>8.4000000000000005E-2</v>
      </c>
    </row>
    <row r="26" spans="1:3" s="25" customFormat="1" x14ac:dyDescent="0.3">
      <c r="A26" s="22" t="s">
        <v>18</v>
      </c>
      <c r="B26" s="23" t="s">
        <v>47</v>
      </c>
      <c r="C26" s="28">
        <f>'[1]PN14.01'!$F$10</f>
        <v>0.77693000684103175</v>
      </c>
    </row>
    <row r="27" spans="1:3" s="25" customFormat="1" x14ac:dyDescent="0.3">
      <c r="A27" s="22" t="s">
        <v>19</v>
      </c>
      <c r="B27" s="23" t="s">
        <v>48</v>
      </c>
      <c r="C27" s="29">
        <f>'[1]MI17.01'!$D$17</f>
        <v>7</v>
      </c>
    </row>
    <row r="28" spans="1:3" x14ac:dyDescent="0.3">
      <c r="A28" s="15" t="s">
        <v>20</v>
      </c>
      <c r="B28" s="23" t="s">
        <v>49</v>
      </c>
      <c r="C28" s="30">
        <f>'[1]MI17.01'!$D$18</f>
        <v>36</v>
      </c>
    </row>
    <row r="29" spans="1:3" x14ac:dyDescent="0.3">
      <c r="A29" s="15" t="s">
        <v>21</v>
      </c>
      <c r="B29" s="23" t="s">
        <v>50</v>
      </c>
      <c r="C29" s="30">
        <f>'[1]MI17.01'!$D$23</f>
        <v>19</v>
      </c>
    </row>
    <row r="30" spans="1:3" x14ac:dyDescent="0.3">
      <c r="A30" s="15" t="s">
        <v>22</v>
      </c>
      <c r="B30" s="23" t="s">
        <v>51</v>
      </c>
      <c r="C30" s="30">
        <f>'[1]MI17.01'!$D$24</f>
        <v>290</v>
      </c>
    </row>
    <row r="31" spans="1:3" x14ac:dyDescent="0.3">
      <c r="A31" s="15" t="s">
        <v>23</v>
      </c>
      <c r="B31" s="23" t="s">
        <v>52</v>
      </c>
      <c r="C31" s="30">
        <f>'[1]MI17.01'!$D$26</f>
        <v>32076</v>
      </c>
    </row>
  </sheetData>
  <mergeCells count="2">
    <mergeCell ref="B2:C2"/>
    <mergeCell ref="B1:C1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2020-02-20T10:01:01Z</dcterms:modified>
</cp:coreProperties>
</file>