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himov\Desktop\Кори\Барои сомона\2023\3 квартал\Барои матбуот бе формула\"/>
    </mc:Choice>
  </mc:AlternateContent>
  <xr:revisionPtr revIDLastSave="0" documentId="13_ncr:1_{5785F51D-48FF-4576-9C7A-A727B39714C8}" xr6:coauthVersionLast="36" xr6:coauthVersionMax="38" xr10:uidLastSave="{00000000-0000-0000-0000-000000000000}"/>
  <bookViews>
    <workbookView xWindow="0" yWindow="0" windowWidth="28800" windowHeight="12210" xr2:uid="{EBDD4A5C-4ABA-4229-8F83-C2C4081D1EC1}"/>
  </bookViews>
  <sheets>
    <sheet name="2022-2023" sheetId="4" r:id="rId1"/>
    <sheet name="2021 - 2022" sheetId="3" r:id="rId2"/>
    <sheet name="2020 - 2021" sheetId="1" r:id="rId3"/>
    <sheet name="2019 - 2020" sheetId="2" r:id="rId4"/>
  </sheets>
  <externalReferences>
    <externalReference r:id="rId5"/>
  </externalReferences>
  <definedNames>
    <definedName name="dateDamanition" localSheetId="3">'2019 - 2020'!$C:$C</definedName>
    <definedName name="dateDamanition" localSheetId="2">'2020 - 2021'!$D:$D</definedName>
    <definedName name="dateDamanition" localSheetId="1">'2021 - 2022'!$D:$D</definedName>
    <definedName name="dateDamanition" localSheetId="0">'2022-2023'!#REF!</definedName>
    <definedName name="dateDamanition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3">'2019 - 2020'!$A$1:$G$32</definedName>
    <definedName name="_xlnm.Print_Area" localSheetId="2">'2020 - 2021'!$A$1:$G$32</definedName>
    <definedName name="_xlnm.Print_Area" localSheetId="1">'2021 - 2022'!$A$1:$G$32</definedName>
    <definedName name="_xlnm.Print_Area" localSheetId="0">'2022-2023'!$A$1:$F$32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E24" i="4"/>
  <c r="E21" i="4"/>
  <c r="E20" i="4"/>
  <c r="E18" i="4"/>
  <c r="E19" i="4" s="1"/>
  <c r="E17" i="4"/>
  <c r="E16" i="4"/>
  <c r="E15" i="4"/>
  <c r="E14" i="4"/>
  <c r="E13" i="4"/>
  <c r="E12" i="4"/>
  <c r="E11" i="4"/>
  <c r="E10" i="4"/>
  <c r="E9" i="4"/>
  <c r="E8" i="4"/>
  <c r="E7" i="4"/>
  <c r="E6" i="4"/>
  <c r="E5" i="4" s="1"/>
</calcChain>
</file>

<file path=xl/sharedStrings.xml><?xml version="1.0" encoding="utf-8"?>
<sst xmlns="http://schemas.openxmlformats.org/spreadsheetml/2006/main" count="219" uniqueCount="55">
  <si>
    <t>Number of plastic cards</t>
  </si>
  <si>
    <t>4.9</t>
  </si>
  <si>
    <t>Number of POS terminals</t>
  </si>
  <si>
    <t>4.8</t>
  </si>
  <si>
    <t>Number of ATMs</t>
  </si>
  <si>
    <t>4.7</t>
  </si>
  <si>
    <t xml:space="preserve">Number of banking service centers </t>
  </si>
  <si>
    <t>4.6</t>
  </si>
  <si>
    <t>Number of branches</t>
  </si>
  <si>
    <t>4.5</t>
  </si>
  <si>
    <t>Liquidity Ratios (К2.1, %)</t>
  </si>
  <si>
    <t>4.4</t>
  </si>
  <si>
    <t>Net interest margin (NIM, %)</t>
  </si>
  <si>
    <t>4.3</t>
  </si>
  <si>
    <t>Return on equity (ROE, %)</t>
  </si>
  <si>
    <t>4.2</t>
  </si>
  <si>
    <t>Return on assets (ROA, %)</t>
  </si>
  <si>
    <t>4.1</t>
  </si>
  <si>
    <t>OTHER INDICATORS</t>
  </si>
  <si>
    <t xml:space="preserve"> LIABILITIES AND CAPITAL</t>
  </si>
  <si>
    <t>Current year profit/loss</t>
  </si>
  <si>
    <t>3.3</t>
  </si>
  <si>
    <t>Reserves</t>
  </si>
  <si>
    <t>3.2</t>
  </si>
  <si>
    <t>Сapital paid-up</t>
  </si>
  <si>
    <t>3.1</t>
  </si>
  <si>
    <t>BALANCE СAPITAL</t>
  </si>
  <si>
    <t>3</t>
  </si>
  <si>
    <t>Other liabilities</t>
  </si>
  <si>
    <t>2.4</t>
  </si>
  <si>
    <t>Bank's own securities</t>
  </si>
  <si>
    <t>2.3</t>
  </si>
  <si>
    <t xml:space="preserve">Deposits </t>
  </si>
  <si>
    <t>2.2</t>
  </si>
  <si>
    <t>Due to NBT and to credit financial institutions</t>
  </si>
  <si>
    <t>2.1</t>
  </si>
  <si>
    <t>LIABILITIES</t>
  </si>
  <si>
    <t>2</t>
  </si>
  <si>
    <t>Other assets</t>
  </si>
  <si>
    <t>1.6</t>
  </si>
  <si>
    <t xml:space="preserve">Fixed assets </t>
  </si>
  <si>
    <t>1.5</t>
  </si>
  <si>
    <t>Loans, leases and overdraft</t>
  </si>
  <si>
    <t>1.4</t>
  </si>
  <si>
    <t>Securities and Investments</t>
  </si>
  <si>
    <t>1.3</t>
  </si>
  <si>
    <t>Due from NBT and from credit financial institutions</t>
  </si>
  <si>
    <t>1.2</t>
  </si>
  <si>
    <t>Cash</t>
  </si>
  <si>
    <t>1.1</t>
  </si>
  <si>
    <t>АSSETS</t>
  </si>
  <si>
    <t>INDICATORS</t>
  </si>
  <si>
    <t>LLC MDO ”MATIN”</t>
  </si>
  <si>
    <t xml:space="preserve">Financial indicators of </t>
  </si>
  <si>
    <t>(million, TJS)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</si>
</sst>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i/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Alignme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7" fillId="0" borderId="3" xfId="1" applyFont="1" applyBorder="1" applyAlignment="1"/>
    <xf numFmtId="14" fontId="10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6" fillId="3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1" applyFont="1" applyAlignment="1">
      <alignment vertical="top"/>
    </xf>
    <xf numFmtId="49" fontId="12" fillId="0" borderId="1" xfId="1" applyNumberFormat="1" applyFont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0" fillId="0" borderId="0" xfId="0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1" applyFont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3" applyNumberFormat="1" applyFont="1" applyFill="1" applyBorder="1" applyAlignment="1">
      <alignment vertical="center" wrapText="1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3" applyFont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3" xfId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right"/>
    </xf>
  </cellXfs>
  <cellStyles count="4">
    <cellStyle name="Normal" xfId="0" builtinId="0"/>
    <cellStyle name="Normal 2" xfId="1" xr:uid="{257A146C-8E7C-4E99-97D0-50AAD95A5B5C}"/>
    <cellStyle name="Percent" xfId="3" builtinId="5"/>
    <cellStyle name="Percent 2" xfId="2" xr:uid="{2AAA36F3-3EF2-439A-9434-DD1396A4B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6CA0-5CAA-4308-9F2C-D38F16B0F0BF}">
  <dimension ref="A1:G32"/>
  <sheetViews>
    <sheetView tabSelected="1" view="pageBreakPreview" zoomScale="85" zoomScaleNormal="100" zoomScaleSheetLayoutView="85" workbookViewId="0">
      <selection activeCell="F5" sqref="F5:F32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6" width="23.42578125" style="1" customWidth="1"/>
    <col min="7" max="16384" width="9.140625" style="1"/>
  </cols>
  <sheetData>
    <row r="1" spans="1:7" ht="30" customHeight="1" x14ac:dyDescent="0.35">
      <c r="A1" s="59" t="s">
        <v>53</v>
      </c>
      <c r="B1" s="59"/>
    </row>
    <row r="2" spans="1:7" ht="30" customHeight="1" x14ac:dyDescent="0.25">
      <c r="A2" s="60" t="s">
        <v>52</v>
      </c>
      <c r="B2" s="60"/>
    </row>
    <row r="3" spans="1:7" ht="19.5" customHeight="1" x14ac:dyDescent="0.4">
      <c r="A3" s="61" t="s">
        <v>54</v>
      </c>
      <c r="B3" s="61"/>
      <c r="C3" s="61"/>
      <c r="D3" s="61"/>
      <c r="E3" s="61"/>
      <c r="F3" s="61"/>
      <c r="G3" s="26"/>
    </row>
    <row r="4" spans="1:7" ht="19.5" customHeight="1" x14ac:dyDescent="0.25">
      <c r="A4" s="16"/>
      <c r="B4" s="15" t="s">
        <v>51</v>
      </c>
      <c r="C4" s="17">
        <v>44926</v>
      </c>
      <c r="D4" s="17">
        <v>45016</v>
      </c>
      <c r="E4" s="17">
        <v>45107</v>
      </c>
      <c r="F4" s="17">
        <v>45199</v>
      </c>
    </row>
    <row r="5" spans="1:7" ht="19.5" customHeight="1" x14ac:dyDescent="0.25">
      <c r="A5" s="14">
        <v>1</v>
      </c>
      <c r="B5" s="9" t="s">
        <v>50</v>
      </c>
      <c r="C5" s="44">
        <v>125.37457099999999</v>
      </c>
      <c r="D5" s="44">
        <v>112.465003</v>
      </c>
      <c r="E5" s="43">
        <f>+E6+E7+E8+E9+E10+E11</f>
        <v>121.719651</v>
      </c>
      <c r="F5" s="43">
        <v>136.61062200000001</v>
      </c>
    </row>
    <row r="6" spans="1:7" s="3" customFormat="1" ht="19.5" customHeight="1" x14ac:dyDescent="0.25">
      <c r="A6" s="13" t="s">
        <v>49</v>
      </c>
      <c r="B6" s="4" t="s">
        <v>48</v>
      </c>
      <c r="C6" s="46">
        <v>11.045817</v>
      </c>
      <c r="D6" s="46">
        <v>13.015096</v>
      </c>
      <c r="E6" s="45">
        <f>('[1]BA01.01'!$D$7)/1000000</f>
        <v>5.5048380000000003</v>
      </c>
      <c r="F6" s="45">
        <v>4.1397570000000004</v>
      </c>
    </row>
    <row r="7" spans="1:7" s="3" customFormat="1" ht="19.5" customHeight="1" x14ac:dyDescent="0.25">
      <c r="A7" s="5" t="s">
        <v>47</v>
      </c>
      <c r="B7" s="4" t="s">
        <v>46</v>
      </c>
      <c r="C7" s="48">
        <v>25.080423</v>
      </c>
      <c r="D7" s="48">
        <v>11.381079</v>
      </c>
      <c r="E7" s="47">
        <f>('[1]BA01.01'!$D$9+'[1]BA01.01'!$D$13)/1000000</f>
        <v>19.979056</v>
      </c>
      <c r="F7" s="47">
        <v>33.376275999999997</v>
      </c>
    </row>
    <row r="8" spans="1:7" s="3" customFormat="1" ht="19.5" customHeight="1" x14ac:dyDescent="0.25">
      <c r="A8" s="5" t="s">
        <v>45</v>
      </c>
      <c r="B8" s="4" t="s">
        <v>44</v>
      </c>
      <c r="C8" s="48">
        <v>0</v>
      </c>
      <c r="D8" s="48">
        <v>0</v>
      </c>
      <c r="E8" s="47">
        <f>(+'[1]BA01.01'!$D$39+'[1]BA01.01'!$D$70)/1000000</f>
        <v>0</v>
      </c>
      <c r="F8" s="47">
        <v>0</v>
      </c>
    </row>
    <row r="9" spans="1:7" s="3" customFormat="1" ht="19.5" customHeight="1" x14ac:dyDescent="0.25">
      <c r="A9" s="5" t="s">
        <v>43</v>
      </c>
      <c r="B9" s="4" t="s">
        <v>42</v>
      </c>
      <c r="C9" s="48">
        <v>73.186676000000006</v>
      </c>
      <c r="D9" s="48">
        <v>75.070250000000001</v>
      </c>
      <c r="E9" s="47">
        <f>(+'[1]BA01.01'!$D$50)/1000000</f>
        <v>77.304884999999999</v>
      </c>
      <c r="F9" s="47">
        <v>78.976426000000004</v>
      </c>
    </row>
    <row r="10" spans="1:7" s="3" customFormat="1" ht="19.5" customHeight="1" x14ac:dyDescent="0.25">
      <c r="A10" s="5" t="s">
        <v>41</v>
      </c>
      <c r="B10" s="4" t="s">
        <v>40</v>
      </c>
      <c r="C10" s="48">
        <v>6.2802959999999999</v>
      </c>
      <c r="D10" s="48">
        <v>5.6487720000000001</v>
      </c>
      <c r="E10" s="47">
        <f>(+'[1]BA01.01'!$D$78)/1000000</f>
        <v>5.4745210000000002</v>
      </c>
      <c r="F10" s="47">
        <v>5.4896630000000002</v>
      </c>
    </row>
    <row r="11" spans="1:7" s="3" customFormat="1" ht="19.5" customHeight="1" x14ac:dyDescent="0.25">
      <c r="A11" s="5" t="s">
        <v>39</v>
      </c>
      <c r="B11" s="4" t="s">
        <v>38</v>
      </c>
      <c r="C11" s="48">
        <v>9.7813590000000001</v>
      </c>
      <c r="D11" s="48">
        <v>7.3498060000000001</v>
      </c>
      <c r="E11" s="47">
        <f>('[1]BA01.01'!$D$87+'[1]BA01.01'!$D$98)/1000000</f>
        <v>13.456351</v>
      </c>
      <c r="F11" s="47">
        <v>14.628500000000001</v>
      </c>
    </row>
    <row r="12" spans="1:7" s="3" customFormat="1" ht="19.5" customHeight="1" x14ac:dyDescent="0.25">
      <c r="A12" s="12" t="s">
        <v>37</v>
      </c>
      <c r="B12" s="9" t="s">
        <v>36</v>
      </c>
      <c r="C12" s="44">
        <v>96.189264000000009</v>
      </c>
      <c r="D12" s="44">
        <v>82.322552000000002</v>
      </c>
      <c r="E12" s="43">
        <f>+E13+E14+E15+E16</f>
        <v>91.055792999999994</v>
      </c>
      <c r="F12" s="43">
        <v>98.294877999999997</v>
      </c>
    </row>
    <row r="13" spans="1:7" s="3" customFormat="1" ht="19.5" customHeight="1" x14ac:dyDescent="0.25">
      <c r="A13" s="5" t="s">
        <v>35</v>
      </c>
      <c r="B13" s="4" t="s">
        <v>34</v>
      </c>
      <c r="C13" s="48">
        <v>3.742407</v>
      </c>
      <c r="D13" s="48">
        <v>3.7424140000000001</v>
      </c>
      <c r="E13" s="47">
        <f>(+'[1]BL01.02'!$D$7+'[1]BL01.02'!$D$8)/1000000</f>
        <v>3.7424140000000001</v>
      </c>
      <c r="F13" s="47">
        <v>3.7424140000000001</v>
      </c>
    </row>
    <row r="14" spans="1:7" s="3" customFormat="1" ht="19.5" customHeight="1" x14ac:dyDescent="0.25">
      <c r="A14" s="5" t="s">
        <v>33</v>
      </c>
      <c r="B14" s="4" t="s">
        <v>32</v>
      </c>
      <c r="C14" s="48">
        <v>62.202150000000003</v>
      </c>
      <c r="D14" s="48">
        <v>68.357650000000007</v>
      </c>
      <c r="E14" s="47">
        <f>(+'[1]BL01.02'!$D$29)/1000000</f>
        <v>68.773548000000005</v>
      </c>
      <c r="F14" s="47">
        <v>61.514786000000001</v>
      </c>
    </row>
    <row r="15" spans="1:7" s="3" customFormat="1" ht="19.5" customHeight="1" x14ac:dyDescent="0.25">
      <c r="A15" s="5" t="s">
        <v>31</v>
      </c>
      <c r="B15" s="4" t="s">
        <v>30</v>
      </c>
      <c r="C15" s="48">
        <v>0</v>
      </c>
      <c r="D15" s="48">
        <v>0</v>
      </c>
      <c r="E15" s="47">
        <f>(+'[1]BL01.02'!$D$34)/1000000</f>
        <v>0</v>
      </c>
      <c r="F15" s="47">
        <v>0</v>
      </c>
    </row>
    <row r="16" spans="1:7" s="3" customFormat="1" ht="19.5" customHeight="1" x14ac:dyDescent="0.25">
      <c r="A16" s="5" t="s">
        <v>29</v>
      </c>
      <c r="B16" s="4" t="s">
        <v>28</v>
      </c>
      <c r="C16" s="48">
        <v>30.244706999999998</v>
      </c>
      <c r="D16" s="48">
        <v>10.222488</v>
      </c>
      <c r="E16" s="47">
        <f>('[1]BL01.02'!$D$35+'[1]BL01.02'!$D$36+'[1]BL01.02'!$D$46)/1000000</f>
        <v>18.539831</v>
      </c>
      <c r="F16" s="47">
        <v>33.037678</v>
      </c>
    </row>
    <row r="17" spans="1:6" s="3" customFormat="1" ht="19.5" customHeight="1" x14ac:dyDescent="0.25">
      <c r="A17" s="12" t="s">
        <v>27</v>
      </c>
      <c r="B17" s="9" t="s">
        <v>26</v>
      </c>
      <c r="C17" s="44">
        <v>29.185307000000002</v>
      </c>
      <c r="D17" s="44">
        <v>30.142451000000001</v>
      </c>
      <c r="E17" s="43">
        <f>'[1]BC01.03'!$D$25/1000000</f>
        <v>30.663858000000001</v>
      </c>
      <c r="F17" s="43">
        <v>38.315744000000002</v>
      </c>
    </row>
    <row r="18" spans="1:6" s="3" customFormat="1" ht="19.5" customHeight="1" x14ac:dyDescent="0.25">
      <c r="A18" s="5" t="s">
        <v>25</v>
      </c>
      <c r="B18" s="4" t="s">
        <v>24</v>
      </c>
      <c r="C18" s="48">
        <v>23.540203000000002</v>
      </c>
      <c r="D18" s="48">
        <v>23.540203000000002</v>
      </c>
      <c r="E18" s="47">
        <f>(+'[1]BC01.03'!$D$8)/1000000</f>
        <v>23.540203000000002</v>
      </c>
      <c r="F18" s="47">
        <v>31.474861000000001</v>
      </c>
    </row>
    <row r="19" spans="1:6" s="3" customFormat="1" ht="19.5" customHeight="1" x14ac:dyDescent="0.25">
      <c r="A19" s="5" t="s">
        <v>23</v>
      </c>
      <c r="B19" s="4" t="s">
        <v>22</v>
      </c>
      <c r="C19" s="48">
        <v>4.9914930000000002</v>
      </c>
      <c r="D19" s="48">
        <v>5.6451039999999999</v>
      </c>
      <c r="E19" s="47">
        <f>+E17-E18-E20</f>
        <v>5.6451039999999999</v>
      </c>
      <c r="F19" s="47">
        <v>4.991493000000002</v>
      </c>
    </row>
    <row r="20" spans="1:6" s="3" customFormat="1" ht="19.5" customHeight="1" x14ac:dyDescent="0.25">
      <c r="A20" s="5" t="s">
        <v>21</v>
      </c>
      <c r="B20" s="4" t="s">
        <v>20</v>
      </c>
      <c r="C20" s="48">
        <v>0.65361100000000005</v>
      </c>
      <c r="D20" s="48">
        <v>0.95714399999999999</v>
      </c>
      <c r="E20" s="47">
        <f>(+'[1]BC01.03'!$D$13)/1000000</f>
        <v>1.4785509999999999</v>
      </c>
      <c r="F20" s="47">
        <v>1.8493900000000001</v>
      </c>
    </row>
    <row r="21" spans="1:6" s="3" customFormat="1" ht="19.5" customHeight="1" x14ac:dyDescent="0.25">
      <c r="A21" s="12"/>
      <c r="B21" s="9" t="s">
        <v>19</v>
      </c>
      <c r="C21" s="44">
        <v>125.374571</v>
      </c>
      <c r="D21" s="44">
        <v>112.465003</v>
      </c>
      <c r="E21" s="43">
        <f>('[1]BL01.02'!$D$47+'[1]BC01.03'!$D$25)/1000000</f>
        <v>121.719651</v>
      </c>
      <c r="F21" s="43">
        <v>136.61062200000001</v>
      </c>
    </row>
    <row r="22" spans="1:6" s="3" customFormat="1" ht="19.5" customHeight="1" x14ac:dyDescent="0.25">
      <c r="A22" s="11"/>
      <c r="B22" s="10"/>
      <c r="C22" s="50"/>
      <c r="D22" s="50"/>
      <c r="E22" s="49"/>
      <c r="F22" s="49"/>
    </row>
    <row r="23" spans="1:6" s="3" customFormat="1" ht="19.5" customHeight="1" x14ac:dyDescent="0.25">
      <c r="A23" s="8"/>
      <c r="B23" s="9" t="s">
        <v>18</v>
      </c>
      <c r="C23" s="52"/>
      <c r="D23" s="52"/>
      <c r="E23" s="51"/>
      <c r="F23" s="51"/>
    </row>
    <row r="24" spans="1:6" s="3" customFormat="1" ht="19.5" customHeight="1" x14ac:dyDescent="0.25">
      <c r="A24" s="7" t="s">
        <v>17</v>
      </c>
      <c r="B24" s="4" t="s">
        <v>16</v>
      </c>
      <c r="C24" s="54">
        <v>0</v>
      </c>
      <c r="D24" s="54">
        <v>3.404237672051634E-2</v>
      </c>
      <c r="E24" s="53">
        <f>(+'[1]PL02.01'!$D$139/'[1]BA01.01'!$D$99)*2</f>
        <v>2.4294368047440427E-2</v>
      </c>
      <c r="F24" s="53">
        <v>1.8005105781598741E-2</v>
      </c>
    </row>
    <row r="25" spans="1:6" s="3" customFormat="1" ht="19.5" customHeight="1" x14ac:dyDescent="0.25">
      <c r="A25" s="7" t="s">
        <v>15</v>
      </c>
      <c r="B25" s="4" t="s">
        <v>14</v>
      </c>
      <c r="C25" s="54">
        <v>2.2395207287009181E-2</v>
      </c>
      <c r="D25" s="54">
        <v>0.12701608107449525</v>
      </c>
      <c r="E25" s="53">
        <f>(+'[1]PL02.01'!$D$139/'[1]BC01.03'!$D$25)*2</f>
        <v>9.6436071416714758E-2</v>
      </c>
      <c r="F25" s="53">
        <v>6.4195248303151833E-2</v>
      </c>
    </row>
    <row r="26" spans="1:6" s="3" customFormat="1" ht="19.5" customHeight="1" x14ac:dyDescent="0.25">
      <c r="A26" s="7" t="s">
        <v>13</v>
      </c>
      <c r="B26" s="6" t="s">
        <v>12</v>
      </c>
      <c r="C26" s="53">
        <v>0.16104165095357412</v>
      </c>
      <c r="D26" s="53">
        <v>0.23045741558992153</v>
      </c>
      <c r="E26" s="53">
        <f>(('[1]PL02.01'!$D$39*2)/'[1]MA16.01'!$D$7)*2</f>
        <v>0.23307385738323183</v>
      </c>
      <c r="F26" s="53">
        <v>0.20635179203659584</v>
      </c>
    </row>
    <row r="27" spans="1:6" s="3" customFormat="1" ht="19.5" customHeight="1" x14ac:dyDescent="0.25">
      <c r="A27" s="5" t="s">
        <v>11</v>
      </c>
      <c r="B27" s="4" t="s">
        <v>10</v>
      </c>
      <c r="C27" s="56">
        <v>1.7518808831424435</v>
      </c>
      <c r="D27" s="56">
        <v>0.91149298253695032</v>
      </c>
      <c r="E27" s="55">
        <f>+'[1]PN14.01'!$F$11</f>
        <v>1.4612626190372522</v>
      </c>
      <c r="F27" s="55">
        <v>0.75393224257176183</v>
      </c>
    </row>
    <row r="28" spans="1:6" s="3" customFormat="1" ht="19.5" customHeight="1" x14ac:dyDescent="0.25">
      <c r="A28" s="5" t="s">
        <v>9</v>
      </c>
      <c r="B28" s="4" t="s">
        <v>8</v>
      </c>
      <c r="C28" s="58">
        <v>10</v>
      </c>
      <c r="D28" s="58">
        <v>10</v>
      </c>
      <c r="E28" s="57">
        <f>+'[1]MI17.01'!$D$11</f>
        <v>10</v>
      </c>
      <c r="F28" s="57">
        <v>10</v>
      </c>
    </row>
    <row r="29" spans="1:6" s="3" customFormat="1" ht="19.5" customHeight="1" x14ac:dyDescent="0.25">
      <c r="A29" s="5" t="s">
        <v>7</v>
      </c>
      <c r="B29" s="4" t="s">
        <v>6</v>
      </c>
      <c r="C29" s="58">
        <v>18</v>
      </c>
      <c r="D29" s="58">
        <v>18</v>
      </c>
      <c r="E29" s="57">
        <f>+'[1]MI17.01'!$D$12</f>
        <v>17</v>
      </c>
      <c r="F29" s="57">
        <v>16</v>
      </c>
    </row>
    <row r="30" spans="1:6" s="3" customFormat="1" ht="19.5" customHeight="1" x14ac:dyDescent="0.25">
      <c r="A30" s="5" t="s">
        <v>5</v>
      </c>
      <c r="B30" s="4" t="s">
        <v>4</v>
      </c>
      <c r="C30" s="58">
        <v>0</v>
      </c>
      <c r="D30" s="58">
        <v>0</v>
      </c>
      <c r="E30" s="57">
        <v>0</v>
      </c>
      <c r="F30" s="57">
        <v>0</v>
      </c>
    </row>
    <row r="31" spans="1:6" s="3" customFormat="1" ht="19.5" customHeight="1" x14ac:dyDescent="0.25">
      <c r="A31" s="5" t="s">
        <v>3</v>
      </c>
      <c r="B31" s="4" t="s">
        <v>2</v>
      </c>
      <c r="C31" s="58">
        <v>35</v>
      </c>
      <c r="D31" s="58">
        <v>65</v>
      </c>
      <c r="E31" s="57">
        <v>66</v>
      </c>
      <c r="F31" s="57">
        <v>66</v>
      </c>
    </row>
    <row r="32" spans="1:6" s="3" customFormat="1" ht="19.5" customHeight="1" x14ac:dyDescent="0.25">
      <c r="A32" s="5" t="s">
        <v>1</v>
      </c>
      <c r="B32" s="4" t="s">
        <v>0</v>
      </c>
      <c r="C32" s="58">
        <v>7968</v>
      </c>
      <c r="D32" s="58">
        <v>7182</v>
      </c>
      <c r="E32" s="57">
        <v>7493</v>
      </c>
      <c r="F32" s="57">
        <v>8143</v>
      </c>
    </row>
  </sheetData>
  <mergeCells count="3">
    <mergeCell ref="A1:B1"/>
    <mergeCell ref="A2:B2"/>
    <mergeCell ref="A3:F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E2D0-66CF-4EE3-8B48-92A852267A9B}">
  <dimension ref="A1:K32"/>
  <sheetViews>
    <sheetView view="pageBreakPreview" topLeftCell="A6" zoomScaleNormal="100" zoomScaleSheetLayoutView="100" workbookViewId="0">
      <selection activeCell="L12" sqref="L12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4" width="23.5703125" style="1" customWidth="1"/>
    <col min="5" max="5" width="23.85546875" style="1" customWidth="1"/>
    <col min="6" max="7" width="23.42578125" style="1" customWidth="1"/>
    <col min="8" max="16384" width="9.140625" style="1"/>
  </cols>
  <sheetData>
    <row r="1" spans="1:11" ht="30" customHeight="1" x14ac:dyDescent="0.35">
      <c r="A1" s="59" t="s">
        <v>53</v>
      </c>
      <c r="B1" s="59"/>
      <c r="C1" s="59"/>
      <c r="D1" s="59"/>
      <c r="E1" s="59"/>
    </row>
    <row r="2" spans="1:11" ht="30" customHeight="1" x14ac:dyDescent="0.25">
      <c r="A2" s="60" t="s">
        <v>52</v>
      </c>
      <c r="B2" s="60"/>
      <c r="C2" s="60"/>
      <c r="D2" s="60"/>
      <c r="E2" s="60"/>
    </row>
    <row r="3" spans="1:11" ht="19.5" customHeight="1" x14ac:dyDescent="0.4">
      <c r="A3" s="61" t="s">
        <v>54</v>
      </c>
      <c r="B3" s="61"/>
      <c r="C3" s="61"/>
      <c r="D3" s="61"/>
      <c r="E3" s="61"/>
      <c r="F3" s="61"/>
      <c r="G3" s="61"/>
      <c r="H3" s="26"/>
      <c r="I3" s="26"/>
      <c r="J3" s="26"/>
      <c r="K3" s="26"/>
    </row>
    <row r="4" spans="1:11" ht="19.5" customHeight="1" x14ac:dyDescent="0.25">
      <c r="A4" s="16"/>
      <c r="B4" s="15" t="s">
        <v>51</v>
      </c>
      <c r="C4" s="17">
        <v>44561</v>
      </c>
      <c r="D4" s="17">
        <v>44651</v>
      </c>
      <c r="E4" s="17">
        <v>44742</v>
      </c>
      <c r="F4" s="17">
        <v>44834</v>
      </c>
      <c r="G4" s="17">
        <v>44926</v>
      </c>
    </row>
    <row r="5" spans="1:11" ht="19.5" customHeight="1" x14ac:dyDescent="0.25">
      <c r="A5" s="14">
        <v>1</v>
      </c>
      <c r="B5" s="9" t="s">
        <v>50</v>
      </c>
      <c r="C5" s="44">
        <v>112.48348</v>
      </c>
      <c r="D5" s="44">
        <v>106.875136</v>
      </c>
      <c r="E5" s="44">
        <v>97.253255999999993</v>
      </c>
      <c r="F5" s="44">
        <v>101.66338</v>
      </c>
      <c r="G5" s="44">
        <v>125.37457099999999</v>
      </c>
    </row>
    <row r="6" spans="1:11" s="3" customFormat="1" ht="19.5" customHeight="1" x14ac:dyDescent="0.25">
      <c r="A6" s="13" t="s">
        <v>49</v>
      </c>
      <c r="B6" s="4" t="s">
        <v>48</v>
      </c>
      <c r="C6" s="46">
        <v>5.4058770000000003</v>
      </c>
      <c r="D6" s="46">
        <v>2.9081999999999999</v>
      </c>
      <c r="E6" s="46">
        <v>11.345734</v>
      </c>
      <c r="F6" s="46">
        <v>9.760313</v>
      </c>
      <c r="G6" s="46">
        <v>11.045817</v>
      </c>
    </row>
    <row r="7" spans="1:11" s="3" customFormat="1" ht="19.5" customHeight="1" x14ac:dyDescent="0.25">
      <c r="A7" s="5" t="s">
        <v>47</v>
      </c>
      <c r="B7" s="4" t="s">
        <v>46</v>
      </c>
      <c r="C7" s="48">
        <v>5.6276020000000004</v>
      </c>
      <c r="D7" s="48">
        <v>7.837161</v>
      </c>
      <c r="E7" s="48">
        <v>5.830279</v>
      </c>
      <c r="F7" s="48">
        <v>10.341789</v>
      </c>
      <c r="G7" s="48">
        <v>25.080423</v>
      </c>
    </row>
    <row r="8" spans="1:11" s="3" customFormat="1" ht="19.5" customHeight="1" x14ac:dyDescent="0.25">
      <c r="A8" s="5" t="s">
        <v>45</v>
      </c>
      <c r="B8" s="4" t="s">
        <v>44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11" s="3" customFormat="1" ht="19.5" customHeight="1" x14ac:dyDescent="0.25">
      <c r="A9" s="5" t="s">
        <v>43</v>
      </c>
      <c r="B9" s="4" t="s">
        <v>42</v>
      </c>
      <c r="C9" s="48">
        <v>81.708326</v>
      </c>
      <c r="D9" s="48">
        <v>77.396308000000005</v>
      </c>
      <c r="E9" s="48">
        <v>67.739491000000001</v>
      </c>
      <c r="F9" s="48">
        <v>68.235151999999999</v>
      </c>
      <c r="G9" s="48">
        <v>73.186676000000006</v>
      </c>
    </row>
    <row r="10" spans="1:11" s="3" customFormat="1" ht="19.5" customHeight="1" x14ac:dyDescent="0.25">
      <c r="A10" s="5" t="s">
        <v>41</v>
      </c>
      <c r="B10" s="4" t="s">
        <v>40</v>
      </c>
      <c r="C10" s="48">
        <v>7.0599790000000002</v>
      </c>
      <c r="D10" s="48">
        <v>7.5094979999999998</v>
      </c>
      <c r="E10" s="48">
        <v>6.9620199999999999</v>
      </c>
      <c r="F10" s="48">
        <v>6.424175</v>
      </c>
      <c r="G10" s="48">
        <v>6.2802959999999999</v>
      </c>
    </row>
    <row r="11" spans="1:11" s="3" customFormat="1" ht="19.5" customHeight="1" x14ac:dyDescent="0.25">
      <c r="A11" s="5" t="s">
        <v>39</v>
      </c>
      <c r="B11" s="4" t="s">
        <v>38</v>
      </c>
      <c r="C11" s="48">
        <v>12.681696000000001</v>
      </c>
      <c r="D11" s="48">
        <v>11.223969</v>
      </c>
      <c r="E11" s="48">
        <v>5.3757320000000002</v>
      </c>
      <c r="F11" s="48">
        <v>6.9019510000000004</v>
      </c>
      <c r="G11" s="48">
        <v>9.7813590000000001</v>
      </c>
    </row>
    <row r="12" spans="1:11" s="3" customFormat="1" ht="19.5" customHeight="1" x14ac:dyDescent="0.25">
      <c r="A12" s="12" t="s">
        <v>37</v>
      </c>
      <c r="B12" s="9" t="s">
        <v>36</v>
      </c>
      <c r="C12" s="44">
        <v>60.772035000000002</v>
      </c>
      <c r="D12" s="44">
        <v>62.782239000000004</v>
      </c>
      <c r="E12" s="44">
        <v>62.387468999999996</v>
      </c>
      <c r="F12" s="44">
        <v>73.258449999999996</v>
      </c>
      <c r="G12" s="44">
        <v>96.189264000000009</v>
      </c>
    </row>
    <row r="13" spans="1:11" s="3" customFormat="1" ht="19.5" customHeight="1" x14ac:dyDescent="0.25">
      <c r="A13" s="5" t="s">
        <v>35</v>
      </c>
      <c r="B13" s="4" t="s">
        <v>34</v>
      </c>
      <c r="C13" s="48">
        <v>3.3901400000000002</v>
      </c>
      <c r="D13" s="48">
        <v>1.944156</v>
      </c>
      <c r="E13" s="48">
        <v>3.7424110000000002</v>
      </c>
      <c r="F13" s="48">
        <v>3.7424080000000002</v>
      </c>
      <c r="G13" s="48">
        <v>3.742407</v>
      </c>
    </row>
    <row r="14" spans="1:11" s="3" customFormat="1" ht="19.5" customHeight="1" x14ac:dyDescent="0.25">
      <c r="A14" s="5" t="s">
        <v>33</v>
      </c>
      <c r="B14" s="4" t="s">
        <v>32</v>
      </c>
      <c r="C14" s="48">
        <v>54.257193999999998</v>
      </c>
      <c r="D14" s="48">
        <v>57.423126000000003</v>
      </c>
      <c r="E14" s="48">
        <v>52.612180000000002</v>
      </c>
      <c r="F14" s="48">
        <v>59.731752</v>
      </c>
      <c r="G14" s="48">
        <v>62.202150000000003</v>
      </c>
    </row>
    <row r="15" spans="1:11" s="3" customFormat="1" ht="19.5" customHeight="1" x14ac:dyDescent="0.25">
      <c r="A15" s="5" t="s">
        <v>31</v>
      </c>
      <c r="B15" s="4" t="s">
        <v>30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11" s="3" customFormat="1" ht="19.5" customHeight="1" x14ac:dyDescent="0.25">
      <c r="A16" s="5" t="s">
        <v>29</v>
      </c>
      <c r="B16" s="4" t="s">
        <v>28</v>
      </c>
      <c r="C16" s="48">
        <v>3.124701</v>
      </c>
      <c r="D16" s="48">
        <v>3.4149569999999998</v>
      </c>
      <c r="E16" s="48">
        <v>6.0328780000000002</v>
      </c>
      <c r="F16" s="48">
        <v>9.7842900000000004</v>
      </c>
      <c r="G16" s="48">
        <v>30.244706999999998</v>
      </c>
    </row>
    <row r="17" spans="1:7" s="3" customFormat="1" ht="19.5" customHeight="1" x14ac:dyDescent="0.25">
      <c r="A17" s="12" t="s">
        <v>27</v>
      </c>
      <c r="B17" s="9" t="s">
        <v>26</v>
      </c>
      <c r="C17" s="44">
        <v>51.711444999999998</v>
      </c>
      <c r="D17" s="44">
        <v>44.092897000000001</v>
      </c>
      <c r="E17" s="44">
        <v>34.865786999999997</v>
      </c>
      <c r="F17" s="44">
        <v>28.40493</v>
      </c>
      <c r="G17" s="44">
        <v>29.185307000000002</v>
      </c>
    </row>
    <row r="18" spans="1:7" s="3" customFormat="1" ht="19.5" customHeight="1" x14ac:dyDescent="0.25">
      <c r="A18" s="5" t="s">
        <v>25</v>
      </c>
      <c r="B18" s="4" t="s">
        <v>24</v>
      </c>
      <c r="C18" s="48">
        <v>46.687367000000002</v>
      </c>
      <c r="D18" s="48">
        <v>44.777932999999997</v>
      </c>
      <c r="E18" s="48">
        <v>30.97279</v>
      </c>
      <c r="F18" s="48">
        <v>23.540203000000002</v>
      </c>
      <c r="G18" s="48">
        <v>23.540203000000002</v>
      </c>
    </row>
    <row r="19" spans="1:7" s="3" customFormat="1" ht="19.5" customHeight="1" x14ac:dyDescent="0.25">
      <c r="A19" s="5" t="s">
        <v>23</v>
      </c>
      <c r="B19" s="4" t="s">
        <v>22</v>
      </c>
      <c r="C19" s="48">
        <v>4.6089349999999962</v>
      </c>
      <c r="D19" s="48">
        <v>5.0240780000000029</v>
      </c>
      <c r="E19" s="48">
        <v>17.196635999999998</v>
      </c>
      <c r="F19" s="48">
        <v>17.196635999999998</v>
      </c>
      <c r="G19" s="48">
        <v>4.9914930000000002</v>
      </c>
    </row>
    <row r="20" spans="1:7" s="3" customFormat="1" ht="19.5" customHeight="1" x14ac:dyDescent="0.25">
      <c r="A20" s="5" t="s">
        <v>21</v>
      </c>
      <c r="B20" s="4" t="s">
        <v>20</v>
      </c>
      <c r="C20" s="48">
        <v>0.41514299999999998</v>
      </c>
      <c r="D20" s="48">
        <v>-5.7091139999999996</v>
      </c>
      <c r="E20" s="48">
        <v>-13.303639</v>
      </c>
      <c r="F20" s="48">
        <v>-12.331909</v>
      </c>
      <c r="G20" s="48">
        <v>0.65361100000000005</v>
      </c>
    </row>
    <row r="21" spans="1:7" s="3" customFormat="1" ht="19.5" customHeight="1" x14ac:dyDescent="0.25">
      <c r="A21" s="12"/>
      <c r="B21" s="9" t="s">
        <v>19</v>
      </c>
      <c r="C21" s="44">
        <v>112.48348</v>
      </c>
      <c r="D21" s="44">
        <v>106.875136</v>
      </c>
      <c r="E21" s="44">
        <v>97.253255999999993</v>
      </c>
      <c r="F21" s="44">
        <v>101.66338</v>
      </c>
      <c r="G21" s="44">
        <v>125.374571</v>
      </c>
    </row>
    <row r="22" spans="1:7" s="3" customFormat="1" ht="19.5" customHeight="1" x14ac:dyDescent="0.25">
      <c r="A22" s="11"/>
      <c r="B22" s="10"/>
      <c r="C22" s="50"/>
      <c r="D22" s="50"/>
      <c r="E22" s="50"/>
      <c r="F22" s="50"/>
      <c r="G22" s="50"/>
    </row>
    <row r="23" spans="1:7" s="3" customFormat="1" ht="19.5" customHeight="1" x14ac:dyDescent="0.25">
      <c r="A23" s="8"/>
      <c r="B23" s="9" t="s">
        <v>18</v>
      </c>
      <c r="C23" s="52"/>
      <c r="D23" s="52"/>
      <c r="E23" s="52"/>
      <c r="F23" s="52"/>
      <c r="G23" s="52"/>
    </row>
    <row r="24" spans="1:7" s="3" customFormat="1" ht="19.5" customHeight="1" x14ac:dyDescent="0.25">
      <c r="A24" s="7" t="s">
        <v>17</v>
      </c>
      <c r="B24" s="4" t="s">
        <v>16</v>
      </c>
      <c r="C24" s="54">
        <v>3.690701959078791E-3</v>
      </c>
      <c r="D24" s="54">
        <v>-5.3418542550439423E-2</v>
      </c>
      <c r="E24" s="54">
        <v>-0.13679376451930822</v>
      </c>
      <c r="F24" s="54">
        <v>0</v>
      </c>
      <c r="G24" s="54">
        <v>0</v>
      </c>
    </row>
    <row r="25" spans="1:7" s="3" customFormat="1" ht="19.5" customHeight="1" x14ac:dyDescent="0.25">
      <c r="A25" s="7" t="s">
        <v>15</v>
      </c>
      <c r="B25" s="4" t="s">
        <v>14</v>
      </c>
      <c r="C25" s="54">
        <v>8.0280680611419779E-3</v>
      </c>
      <c r="D25" s="54">
        <v>-0.12947922201619005</v>
      </c>
      <c r="E25" s="54">
        <v>-0.38156715062820751</v>
      </c>
      <c r="F25" s="54">
        <v>-0.43414678367452408</v>
      </c>
      <c r="G25" s="54">
        <v>2.2395207287009181E-2</v>
      </c>
    </row>
    <row r="26" spans="1:7" s="3" customFormat="1" ht="19.5" customHeight="1" x14ac:dyDescent="0.25">
      <c r="A26" s="7" t="s">
        <v>13</v>
      </c>
      <c r="B26" s="6" t="s">
        <v>12</v>
      </c>
      <c r="C26" s="54">
        <v>0.23104207048539477</v>
      </c>
      <c r="D26" s="54">
        <v>5.2761475643919128E-2</v>
      </c>
      <c r="E26" s="53">
        <v>0.11859408113272595</v>
      </c>
      <c r="F26" s="53">
        <v>0.16223490924849954</v>
      </c>
      <c r="G26" s="53">
        <v>0.16104165095357412</v>
      </c>
    </row>
    <row r="27" spans="1:7" s="3" customFormat="1" ht="19.5" customHeight="1" x14ac:dyDescent="0.25">
      <c r="A27" s="5" t="s">
        <v>11</v>
      </c>
      <c r="B27" s="4" t="s">
        <v>10</v>
      </c>
      <c r="C27" s="56">
        <v>0.82862012644635574</v>
      </c>
      <c r="D27" s="56">
        <v>0.60723238465634766</v>
      </c>
      <c r="E27" s="56">
        <v>1.556400732929291</v>
      </c>
      <c r="F27" s="56">
        <v>1.159236260449731</v>
      </c>
      <c r="G27" s="56">
        <v>1.7518808831424435</v>
      </c>
    </row>
    <row r="28" spans="1:7" s="3" customFormat="1" ht="19.5" customHeight="1" x14ac:dyDescent="0.25">
      <c r="A28" s="5" t="s">
        <v>9</v>
      </c>
      <c r="B28" s="4" t="s">
        <v>8</v>
      </c>
      <c r="C28" s="58">
        <v>10</v>
      </c>
      <c r="D28" s="58">
        <v>10</v>
      </c>
      <c r="E28" s="58">
        <v>10</v>
      </c>
      <c r="F28" s="58">
        <v>10</v>
      </c>
      <c r="G28" s="58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8">
        <v>20</v>
      </c>
      <c r="D29" s="58">
        <v>18</v>
      </c>
      <c r="E29" s="58">
        <v>18</v>
      </c>
      <c r="F29" s="58">
        <v>18</v>
      </c>
      <c r="G29" s="58">
        <v>18</v>
      </c>
    </row>
    <row r="30" spans="1:7" s="3" customFormat="1" ht="19.5" customHeight="1" x14ac:dyDescent="0.25">
      <c r="A30" s="5" t="s">
        <v>5</v>
      </c>
      <c r="B30" s="4" t="s">
        <v>4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8">
        <v>41</v>
      </c>
      <c r="D31" s="58">
        <v>40</v>
      </c>
      <c r="E31" s="58">
        <v>40</v>
      </c>
      <c r="F31" s="58">
        <v>38</v>
      </c>
      <c r="G31" s="58">
        <v>35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7119</v>
      </c>
      <c r="D32" s="58">
        <v>6736</v>
      </c>
      <c r="E32" s="58">
        <v>7791</v>
      </c>
      <c r="F32" s="58">
        <v>8196</v>
      </c>
      <c r="G32" s="58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906A-460E-4433-936A-FED294A8320B}">
  <dimension ref="A1:M32"/>
  <sheetViews>
    <sheetView view="pageBreakPreview" zoomScaleNormal="100" zoomScaleSheetLayoutView="100" workbookViewId="0">
      <selection activeCell="H3" sqref="H1:H1048576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7" width="23.5703125" style="1" customWidth="1"/>
    <col min="8" max="8" width="8" style="1" customWidth="1"/>
    <col min="9" max="16384" width="9.140625" style="1"/>
  </cols>
  <sheetData>
    <row r="1" spans="1:13" ht="30" customHeight="1" x14ac:dyDescent="0.35">
      <c r="A1" s="59" t="s">
        <v>53</v>
      </c>
      <c r="B1" s="59"/>
      <c r="C1" s="59"/>
      <c r="D1" s="59"/>
      <c r="E1" s="59"/>
      <c r="F1" s="59"/>
      <c r="G1" s="59"/>
    </row>
    <row r="2" spans="1:13" ht="30" customHeight="1" x14ac:dyDescent="0.25">
      <c r="A2" s="60" t="s">
        <v>52</v>
      </c>
      <c r="B2" s="60"/>
      <c r="C2" s="60"/>
      <c r="D2" s="60"/>
      <c r="E2" s="60"/>
      <c r="F2" s="60"/>
      <c r="G2" s="60"/>
    </row>
    <row r="3" spans="1:13" ht="19.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9.5" customHeight="1" x14ac:dyDescent="0.25">
      <c r="A4" s="16"/>
      <c r="B4" s="15" t="s">
        <v>51</v>
      </c>
      <c r="C4" s="17">
        <v>44196</v>
      </c>
      <c r="D4" s="27">
        <v>44286</v>
      </c>
      <c r="E4" s="17">
        <v>44377</v>
      </c>
      <c r="F4" s="17">
        <v>44469</v>
      </c>
      <c r="G4" s="17">
        <v>44561</v>
      </c>
    </row>
    <row r="5" spans="1:13" ht="19.5" customHeight="1" x14ac:dyDescent="0.25">
      <c r="A5" s="14">
        <v>1</v>
      </c>
      <c r="B5" s="9" t="s">
        <v>50</v>
      </c>
      <c r="C5" s="44">
        <v>127.417012</v>
      </c>
      <c r="D5" s="43">
        <v>120.195007</v>
      </c>
      <c r="E5" s="44">
        <v>117.825926</v>
      </c>
      <c r="F5" s="44">
        <v>119.12225099999999</v>
      </c>
      <c r="G5" s="44">
        <v>112.48348</v>
      </c>
    </row>
    <row r="6" spans="1:13" s="3" customFormat="1" ht="19.5" customHeight="1" x14ac:dyDescent="0.25">
      <c r="A6" s="13" t="s">
        <v>49</v>
      </c>
      <c r="B6" s="4" t="s">
        <v>48</v>
      </c>
      <c r="C6" s="46">
        <v>5.4274339999999999</v>
      </c>
      <c r="D6" s="45">
        <v>4.2481179999999998</v>
      </c>
      <c r="E6" s="46">
        <v>5.5472780000000004</v>
      </c>
      <c r="F6" s="46">
        <v>5.588444</v>
      </c>
      <c r="G6" s="46">
        <v>5.4058770000000003</v>
      </c>
    </row>
    <row r="7" spans="1:13" s="3" customFormat="1" ht="19.5" customHeight="1" x14ac:dyDescent="0.25">
      <c r="A7" s="5" t="s">
        <v>47</v>
      </c>
      <c r="B7" s="4" t="s">
        <v>46</v>
      </c>
      <c r="C7" s="48">
        <v>8.4893630000000009</v>
      </c>
      <c r="D7" s="47">
        <v>4.1898039999999996</v>
      </c>
      <c r="E7" s="48">
        <v>8.3508510000000005</v>
      </c>
      <c r="F7" s="48">
        <v>5.8939310000000003</v>
      </c>
      <c r="G7" s="48">
        <v>5.6276020000000004</v>
      </c>
    </row>
    <row r="8" spans="1:13" s="3" customFormat="1" ht="19.5" customHeight="1" x14ac:dyDescent="0.25">
      <c r="A8" s="5" t="s">
        <v>45</v>
      </c>
      <c r="B8" s="4" t="s">
        <v>44</v>
      </c>
      <c r="C8" s="48">
        <v>0.28223399999999998</v>
      </c>
      <c r="D8" s="47">
        <v>0</v>
      </c>
      <c r="E8" s="48">
        <v>0</v>
      </c>
      <c r="F8" s="48">
        <v>0</v>
      </c>
      <c r="G8" s="48">
        <v>0</v>
      </c>
    </row>
    <row r="9" spans="1:13" s="3" customFormat="1" ht="19.5" customHeight="1" x14ac:dyDescent="0.25">
      <c r="A9" s="5" t="s">
        <v>43</v>
      </c>
      <c r="B9" s="4" t="s">
        <v>42</v>
      </c>
      <c r="C9" s="48">
        <v>87.759004000000004</v>
      </c>
      <c r="D9" s="47">
        <v>85.264594000000002</v>
      </c>
      <c r="E9" s="48">
        <v>83.144169000000005</v>
      </c>
      <c r="F9" s="48">
        <v>86.338978999999995</v>
      </c>
      <c r="G9" s="48">
        <v>81.708326</v>
      </c>
    </row>
    <row r="10" spans="1:13" s="3" customFormat="1" ht="19.5" customHeight="1" x14ac:dyDescent="0.25">
      <c r="A10" s="5" t="s">
        <v>41</v>
      </c>
      <c r="B10" s="4" t="s">
        <v>40</v>
      </c>
      <c r="C10" s="48">
        <v>7.2765060000000004</v>
      </c>
      <c r="D10" s="47">
        <v>7.3618800000000002</v>
      </c>
      <c r="E10" s="48">
        <v>7.4169790000000004</v>
      </c>
      <c r="F10" s="48">
        <v>7.4663250000000003</v>
      </c>
      <c r="G10" s="48">
        <v>7.0599790000000002</v>
      </c>
    </row>
    <row r="11" spans="1:13" s="3" customFormat="1" ht="19.5" customHeight="1" x14ac:dyDescent="0.25">
      <c r="A11" s="5" t="s">
        <v>39</v>
      </c>
      <c r="B11" s="4" t="s">
        <v>38</v>
      </c>
      <c r="C11" s="48">
        <v>18.182470999999993</v>
      </c>
      <c r="D11" s="47">
        <v>19.130611000000002</v>
      </c>
      <c r="E11" s="48">
        <v>13.366649000000001</v>
      </c>
      <c r="F11" s="48">
        <v>13.834572</v>
      </c>
      <c r="G11" s="48">
        <v>12.681696000000001</v>
      </c>
    </row>
    <row r="12" spans="1:13" s="3" customFormat="1" ht="19.5" customHeight="1" x14ac:dyDescent="0.25">
      <c r="A12" s="12" t="s">
        <v>37</v>
      </c>
      <c r="B12" s="9" t="s">
        <v>36</v>
      </c>
      <c r="C12" s="44">
        <v>74.601827</v>
      </c>
      <c r="D12" s="43">
        <v>67.191672999999994</v>
      </c>
      <c r="E12" s="44">
        <v>64.734251999999998</v>
      </c>
      <c r="F12" s="44">
        <v>65.901257999999999</v>
      </c>
      <c r="G12" s="44">
        <v>60.772035000000002</v>
      </c>
    </row>
    <row r="13" spans="1:13" s="3" customFormat="1" ht="19.5" customHeight="1" x14ac:dyDescent="0.25">
      <c r="A13" s="5" t="s">
        <v>35</v>
      </c>
      <c r="B13" s="4" t="s">
        <v>34</v>
      </c>
      <c r="C13" s="48">
        <v>3.3901400000000002</v>
      </c>
      <c r="D13" s="47">
        <v>3.3943409999999998</v>
      </c>
      <c r="E13" s="48">
        <v>3.3964409999999998</v>
      </c>
      <c r="F13" s="48">
        <v>4.3929900000000002</v>
      </c>
      <c r="G13" s="48">
        <v>3.3901400000000002</v>
      </c>
    </row>
    <row r="14" spans="1:13" s="3" customFormat="1" ht="19.5" customHeight="1" x14ac:dyDescent="0.25">
      <c r="A14" s="5" t="s">
        <v>33</v>
      </c>
      <c r="B14" s="4" t="s">
        <v>32</v>
      </c>
      <c r="C14" s="48">
        <v>62.316291</v>
      </c>
      <c r="D14" s="47">
        <v>57.254508000000001</v>
      </c>
      <c r="E14" s="48">
        <v>57.024312999999999</v>
      </c>
      <c r="F14" s="48">
        <v>56.939940999999997</v>
      </c>
      <c r="G14" s="48">
        <v>54.257193999999998</v>
      </c>
    </row>
    <row r="15" spans="1:13" s="3" customFormat="1" ht="19.5" customHeight="1" x14ac:dyDescent="0.25">
      <c r="A15" s="5" t="s">
        <v>31</v>
      </c>
      <c r="B15" s="4" t="s">
        <v>30</v>
      </c>
      <c r="C15" s="48">
        <v>0</v>
      </c>
      <c r="D15" s="47">
        <v>0</v>
      </c>
      <c r="E15" s="48">
        <v>0</v>
      </c>
      <c r="F15" s="48">
        <v>0</v>
      </c>
      <c r="G15" s="48">
        <v>0</v>
      </c>
    </row>
    <row r="16" spans="1:13" s="3" customFormat="1" ht="19.5" customHeight="1" x14ac:dyDescent="0.25">
      <c r="A16" s="5" t="s">
        <v>29</v>
      </c>
      <c r="B16" s="4" t="s">
        <v>28</v>
      </c>
      <c r="C16" s="48">
        <v>8.8953959999999981</v>
      </c>
      <c r="D16" s="47">
        <v>6.542823999999996</v>
      </c>
      <c r="E16" s="48">
        <v>4.3134980000000001</v>
      </c>
      <c r="F16" s="48">
        <v>4.568327</v>
      </c>
      <c r="G16" s="48">
        <v>3.124701</v>
      </c>
    </row>
    <row r="17" spans="1:7" s="3" customFormat="1" ht="19.5" customHeight="1" x14ac:dyDescent="0.25">
      <c r="A17" s="12" t="s">
        <v>27</v>
      </c>
      <c r="B17" s="9" t="s">
        <v>26</v>
      </c>
      <c r="C17" s="44">
        <v>52.815185</v>
      </c>
      <c r="D17" s="43">
        <v>53.003334000000002</v>
      </c>
      <c r="E17" s="44">
        <v>53.091673999999998</v>
      </c>
      <c r="F17" s="44">
        <v>53.220993</v>
      </c>
      <c r="G17" s="44">
        <v>51.711444999999998</v>
      </c>
    </row>
    <row r="18" spans="1:7" s="3" customFormat="1" ht="19.5" customHeight="1" x14ac:dyDescent="0.25">
      <c r="A18" s="5" t="s">
        <v>25</v>
      </c>
      <c r="B18" s="4" t="s">
        <v>24</v>
      </c>
      <c r="C18" s="48">
        <v>47.564328000000003</v>
      </c>
      <c r="D18" s="47">
        <v>47.564328000000003</v>
      </c>
      <c r="E18" s="48">
        <v>47.564328000000003</v>
      </c>
      <c r="F18" s="48">
        <v>48.12</v>
      </c>
      <c r="G18" s="48">
        <v>46.687367000000002</v>
      </c>
    </row>
    <row r="19" spans="1:7" s="3" customFormat="1" ht="19.5" customHeight="1" x14ac:dyDescent="0.25">
      <c r="A19" s="5" t="s">
        <v>23</v>
      </c>
      <c r="B19" s="4" t="s">
        <v>22</v>
      </c>
      <c r="C19" s="48">
        <v>4.6089349999999962</v>
      </c>
      <c r="D19" s="47">
        <v>5.250856999999999</v>
      </c>
      <c r="E19" s="48">
        <v>5.2508569999999946</v>
      </c>
      <c r="F19" s="48">
        <v>4.6089350000000024</v>
      </c>
      <c r="G19" s="48">
        <v>4.6089349999999962</v>
      </c>
    </row>
    <row r="20" spans="1:7" s="3" customFormat="1" ht="19.5" customHeight="1" x14ac:dyDescent="0.25">
      <c r="A20" s="5" t="s">
        <v>21</v>
      </c>
      <c r="B20" s="4" t="s">
        <v>20</v>
      </c>
      <c r="C20" s="48">
        <v>0.64192199999999999</v>
      </c>
      <c r="D20" s="47">
        <v>0.18814900000000001</v>
      </c>
      <c r="E20" s="48">
        <v>0.27648899999999998</v>
      </c>
      <c r="F20" s="48">
        <v>0.492058</v>
      </c>
      <c r="G20" s="48">
        <v>0.41514299999999998</v>
      </c>
    </row>
    <row r="21" spans="1:7" s="3" customFormat="1" ht="19.5" customHeight="1" x14ac:dyDescent="0.25">
      <c r="A21" s="12"/>
      <c r="B21" s="9" t="s">
        <v>19</v>
      </c>
      <c r="C21" s="44">
        <v>127.417012</v>
      </c>
      <c r="D21" s="43">
        <v>120.195007</v>
      </c>
      <c r="E21" s="44">
        <v>117.825926</v>
      </c>
      <c r="F21" s="44">
        <v>119.12225100000001</v>
      </c>
      <c r="G21" s="44">
        <v>112.48348</v>
      </c>
    </row>
    <row r="22" spans="1:7" s="3" customFormat="1" ht="19.5" customHeight="1" x14ac:dyDescent="0.25">
      <c r="A22" s="11"/>
      <c r="B22" s="10"/>
      <c r="C22" s="50"/>
      <c r="D22" s="49"/>
      <c r="E22" s="50"/>
      <c r="F22" s="50"/>
      <c r="G22" s="50"/>
    </row>
    <row r="23" spans="1:7" s="3" customFormat="1" ht="19.5" customHeight="1" x14ac:dyDescent="0.25">
      <c r="A23" s="8"/>
      <c r="B23" s="9" t="s">
        <v>18</v>
      </c>
      <c r="C23" s="52"/>
      <c r="D23" s="51"/>
      <c r="E23" s="52"/>
      <c r="F23" s="52"/>
      <c r="G23" s="52"/>
    </row>
    <row r="24" spans="1:7" s="3" customFormat="1" ht="19.5" customHeight="1" x14ac:dyDescent="0.25">
      <c r="A24" s="7" t="s">
        <v>17</v>
      </c>
      <c r="B24" s="4" t="s">
        <v>16</v>
      </c>
      <c r="C24" s="54">
        <v>5.0379614929284321E-3</v>
      </c>
      <c r="D24" s="53">
        <v>1.5653645246678175E-3</v>
      </c>
      <c r="E24" s="54">
        <v>2.346588814417635E-3</v>
      </c>
      <c r="F24" s="54">
        <v>4.1306976309572925E-3</v>
      </c>
      <c r="G24" s="54">
        <v>3.690701959078791E-3</v>
      </c>
    </row>
    <row r="25" spans="1:7" s="3" customFormat="1" ht="19.5" customHeight="1" x14ac:dyDescent="0.25">
      <c r="A25" s="7" t="s">
        <v>15</v>
      </c>
      <c r="B25" s="4" t="s">
        <v>14</v>
      </c>
      <c r="C25" s="54">
        <v>1.2154118176429753E-2</v>
      </c>
      <c r="D25" s="53">
        <v>3.5497578322148567E-3</v>
      </c>
      <c r="E25" s="54">
        <v>5.2077657223616649E-3</v>
      </c>
      <c r="F25" s="54">
        <v>9.2455621788191736E-3</v>
      </c>
      <c r="G25" s="54">
        <v>8.0280680611419779E-3</v>
      </c>
    </row>
    <row r="26" spans="1:7" s="3" customFormat="1" ht="19.5" customHeight="1" x14ac:dyDescent="0.25">
      <c r="A26" s="7" t="s">
        <v>13</v>
      </c>
      <c r="B26" s="6" t="s">
        <v>12</v>
      </c>
      <c r="C26" s="54">
        <v>0.1576555467135671</v>
      </c>
      <c r="D26" s="53">
        <v>0.11603213122091517</v>
      </c>
      <c r="E26" s="53">
        <v>0.11099485004308667</v>
      </c>
      <c r="F26" s="54">
        <v>0.1666853345333015</v>
      </c>
      <c r="G26" s="54">
        <v>0.23104207048539477</v>
      </c>
    </row>
    <row r="27" spans="1:7" s="3" customFormat="1" ht="19.5" customHeight="1" x14ac:dyDescent="0.25">
      <c r="A27" s="5" t="s">
        <v>11</v>
      </c>
      <c r="B27" s="4" t="s">
        <v>10</v>
      </c>
      <c r="C27" s="56">
        <v>0.55767778025746628</v>
      </c>
      <c r="D27" s="55">
        <v>0.35843122946217898</v>
      </c>
      <c r="E27" s="56">
        <v>0.67498403989693845</v>
      </c>
      <c r="F27" s="56">
        <v>0.57423368882363779</v>
      </c>
      <c r="G27" s="56">
        <v>0.82862012644635574</v>
      </c>
    </row>
    <row r="28" spans="1:7" s="3" customFormat="1" ht="19.5" customHeight="1" x14ac:dyDescent="0.25">
      <c r="A28" s="5" t="s">
        <v>9</v>
      </c>
      <c r="B28" s="4" t="s">
        <v>8</v>
      </c>
      <c r="C28" s="58">
        <v>10</v>
      </c>
      <c r="D28" s="57">
        <v>10</v>
      </c>
      <c r="E28" s="58">
        <v>10</v>
      </c>
      <c r="F28" s="58">
        <v>10</v>
      </c>
      <c r="G28" s="58">
        <v>10</v>
      </c>
    </row>
    <row r="29" spans="1:7" s="3" customFormat="1" ht="19.5" customHeight="1" x14ac:dyDescent="0.25">
      <c r="A29" s="5" t="s">
        <v>7</v>
      </c>
      <c r="B29" s="4" t="s">
        <v>6</v>
      </c>
      <c r="C29" s="58">
        <v>19</v>
      </c>
      <c r="D29" s="57">
        <v>19</v>
      </c>
      <c r="E29" s="58">
        <v>20</v>
      </c>
      <c r="F29" s="58">
        <v>20</v>
      </c>
      <c r="G29" s="58">
        <v>20</v>
      </c>
    </row>
    <row r="30" spans="1:7" s="3" customFormat="1" ht="19.5" customHeight="1" x14ac:dyDescent="0.25">
      <c r="A30" s="5" t="s">
        <v>5</v>
      </c>
      <c r="B30" s="4" t="s">
        <v>4</v>
      </c>
      <c r="C30" s="58">
        <v>0</v>
      </c>
      <c r="D30" s="57">
        <v>0</v>
      </c>
      <c r="E30" s="58">
        <v>0</v>
      </c>
      <c r="F30" s="58">
        <v>0</v>
      </c>
      <c r="G30" s="58">
        <v>0</v>
      </c>
    </row>
    <row r="31" spans="1:7" s="3" customFormat="1" ht="19.5" customHeight="1" x14ac:dyDescent="0.25">
      <c r="A31" s="5" t="s">
        <v>3</v>
      </c>
      <c r="B31" s="4" t="s">
        <v>2</v>
      </c>
      <c r="C31" s="58">
        <v>41</v>
      </c>
      <c r="D31" s="57">
        <v>41</v>
      </c>
      <c r="E31" s="58">
        <v>42</v>
      </c>
      <c r="F31" s="58">
        <v>41</v>
      </c>
      <c r="G31" s="58">
        <v>41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7917</v>
      </c>
      <c r="D32" s="57">
        <v>7129</v>
      </c>
      <c r="E32" s="58">
        <v>7717</v>
      </c>
      <c r="F32" s="58">
        <v>7515</v>
      </c>
      <c r="G32" s="58">
        <v>7119</v>
      </c>
    </row>
  </sheetData>
  <mergeCells count="2">
    <mergeCell ref="A1:G1"/>
    <mergeCell ref="A2:G2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00CE-E37F-428C-A494-33D0F4C4C1E8}">
  <dimension ref="A1:G32"/>
  <sheetViews>
    <sheetView view="pageBreakPreview" zoomScale="85" zoomScaleNormal="100" zoomScaleSheetLayoutView="85" workbookViewId="0">
      <selection activeCell="O16" sqref="O16"/>
    </sheetView>
  </sheetViews>
  <sheetFormatPr defaultColWidth="9.140625" defaultRowHeight="18.75" x14ac:dyDescent="0.3"/>
  <cols>
    <col min="1" max="1" width="6" style="28" customWidth="1"/>
    <col min="2" max="2" width="61.28515625" style="42" customWidth="1"/>
    <col min="3" max="7" width="23.5703125" style="28" customWidth="1"/>
    <col min="8" max="8" width="8" style="28" customWidth="1"/>
    <col min="9" max="16384" width="9.140625" style="28"/>
  </cols>
  <sheetData>
    <row r="1" spans="1:7" ht="30" customHeight="1" x14ac:dyDescent="0.4">
      <c r="A1" s="62" t="s">
        <v>53</v>
      </c>
      <c r="B1" s="62"/>
      <c r="C1" s="62"/>
      <c r="D1" s="62"/>
      <c r="E1" s="62"/>
      <c r="F1" s="62"/>
      <c r="G1" s="62"/>
    </row>
    <row r="2" spans="1:7" ht="30" customHeight="1" x14ac:dyDescent="0.3">
      <c r="A2" s="63" t="s">
        <v>52</v>
      </c>
      <c r="B2" s="63"/>
      <c r="C2" s="63"/>
      <c r="D2" s="63"/>
      <c r="E2" s="63"/>
      <c r="F2" s="63"/>
      <c r="G2" s="63"/>
    </row>
    <row r="3" spans="1:7" ht="19.5" customHeight="1" x14ac:dyDescent="0.4">
      <c r="A3" s="64" t="s">
        <v>54</v>
      </c>
      <c r="B3" s="64"/>
      <c r="C3" s="64"/>
      <c r="D3" s="64"/>
      <c r="E3" s="64"/>
      <c r="F3" s="64"/>
      <c r="G3" s="64"/>
    </row>
    <row r="4" spans="1:7" ht="19.5" customHeight="1" x14ac:dyDescent="0.3">
      <c r="A4" s="29"/>
      <c r="B4" s="30" t="s">
        <v>51</v>
      </c>
      <c r="C4" s="17">
        <v>43830</v>
      </c>
      <c r="D4" s="17">
        <v>43921</v>
      </c>
      <c r="E4" s="17">
        <v>44012</v>
      </c>
      <c r="F4" s="17">
        <v>44104</v>
      </c>
      <c r="G4" s="17">
        <v>44196</v>
      </c>
    </row>
    <row r="5" spans="1:7" ht="19.5" customHeight="1" x14ac:dyDescent="0.3">
      <c r="A5" s="31">
        <v>1</v>
      </c>
      <c r="B5" s="32" t="s">
        <v>50</v>
      </c>
      <c r="C5" s="18">
        <v>125.289823</v>
      </c>
      <c r="D5" s="18">
        <v>136.01676699999999</v>
      </c>
      <c r="E5" s="18">
        <v>138.33971500000001</v>
      </c>
      <c r="F5" s="18">
        <v>131.84271799999999</v>
      </c>
      <c r="G5" s="18">
        <v>127.417012</v>
      </c>
    </row>
    <row r="6" spans="1:7" s="35" customFormat="1" ht="19.5" customHeight="1" x14ac:dyDescent="0.25">
      <c r="A6" s="33" t="s">
        <v>49</v>
      </c>
      <c r="B6" s="34" t="s">
        <v>48</v>
      </c>
      <c r="C6" s="19">
        <v>2.6434850000000001</v>
      </c>
      <c r="D6" s="19">
        <v>4.710769</v>
      </c>
      <c r="E6" s="19">
        <v>6.2180140000000002</v>
      </c>
      <c r="F6" s="19">
        <v>6.9310340000000004</v>
      </c>
      <c r="G6" s="19">
        <v>5.4274339999999999</v>
      </c>
    </row>
    <row r="7" spans="1:7" s="35" customFormat="1" ht="19.5" customHeight="1" x14ac:dyDescent="0.25">
      <c r="A7" s="36" t="s">
        <v>47</v>
      </c>
      <c r="B7" s="34" t="s">
        <v>46</v>
      </c>
      <c r="C7" s="20">
        <v>6.6448869999999998</v>
      </c>
      <c r="D7" s="20">
        <v>7.9404440000000003</v>
      </c>
      <c r="E7" s="20">
        <v>9.6841010000000001</v>
      </c>
      <c r="F7" s="20">
        <v>7.7621000000000002</v>
      </c>
      <c r="G7" s="20">
        <v>8.4893630000000009</v>
      </c>
    </row>
    <row r="8" spans="1:7" s="35" customFormat="1" ht="19.5" customHeight="1" x14ac:dyDescent="0.25">
      <c r="A8" s="36" t="s">
        <v>45</v>
      </c>
      <c r="B8" s="34" t="s">
        <v>44</v>
      </c>
      <c r="C8" s="20">
        <v>0.59961299999999995</v>
      </c>
      <c r="D8" s="20">
        <v>0</v>
      </c>
      <c r="E8" s="20">
        <v>0</v>
      </c>
      <c r="F8" s="20">
        <v>0.28223399999999998</v>
      </c>
      <c r="G8" s="20">
        <v>0.28223399999999998</v>
      </c>
    </row>
    <row r="9" spans="1:7" s="35" customFormat="1" ht="19.5" customHeight="1" x14ac:dyDescent="0.25">
      <c r="A9" s="36" t="s">
        <v>43</v>
      </c>
      <c r="B9" s="34" t="s">
        <v>42</v>
      </c>
      <c r="C9" s="20">
        <v>95.762090999999998</v>
      </c>
      <c r="D9" s="20">
        <v>98.160398000000001</v>
      </c>
      <c r="E9" s="20">
        <v>93.452061999999998</v>
      </c>
      <c r="F9" s="20">
        <v>85.990153000000007</v>
      </c>
      <c r="G9" s="20">
        <v>87.759004000000004</v>
      </c>
    </row>
    <row r="10" spans="1:7" s="35" customFormat="1" ht="19.5" customHeight="1" x14ac:dyDescent="0.25">
      <c r="A10" s="36" t="s">
        <v>41</v>
      </c>
      <c r="B10" s="34" t="s">
        <v>40</v>
      </c>
      <c r="C10" s="20">
        <v>6.558675</v>
      </c>
      <c r="D10" s="20">
        <v>6.2992920000000003</v>
      </c>
      <c r="E10" s="20">
        <v>6.0875260000000004</v>
      </c>
      <c r="F10" s="20">
        <v>7.4238189999999999</v>
      </c>
      <c r="G10" s="20">
        <v>7.2765060000000004</v>
      </c>
    </row>
    <row r="11" spans="1:7" s="35" customFormat="1" ht="19.5" customHeight="1" x14ac:dyDescent="0.25">
      <c r="A11" s="36" t="s">
        <v>39</v>
      </c>
      <c r="B11" s="34" t="s">
        <v>38</v>
      </c>
      <c r="C11" s="20">
        <v>13.081072000000006</v>
      </c>
      <c r="D11" s="20">
        <v>18.905863999999994</v>
      </c>
      <c r="E11" s="20">
        <v>22.898012000000023</v>
      </c>
      <c r="F11" s="20">
        <v>23.453377999999987</v>
      </c>
      <c r="G11" s="20">
        <v>18.182470999999993</v>
      </c>
    </row>
    <row r="12" spans="1:7" s="35" customFormat="1" ht="19.5" customHeight="1" x14ac:dyDescent="0.25">
      <c r="A12" s="37" t="s">
        <v>37</v>
      </c>
      <c r="B12" s="32" t="s">
        <v>36</v>
      </c>
      <c r="C12" s="18">
        <v>73.107276999999996</v>
      </c>
      <c r="D12" s="18">
        <v>83.673000000000002</v>
      </c>
      <c r="E12" s="18">
        <v>85.768154999999993</v>
      </c>
      <c r="F12" s="18">
        <v>79.096604999999997</v>
      </c>
      <c r="G12" s="18">
        <v>74.601827</v>
      </c>
    </row>
    <row r="13" spans="1:7" s="35" customFormat="1" ht="19.5" customHeight="1" x14ac:dyDescent="0.25">
      <c r="A13" s="36" t="s">
        <v>35</v>
      </c>
      <c r="B13" s="34" t="s">
        <v>34</v>
      </c>
      <c r="C13" s="20">
        <v>9.407565</v>
      </c>
      <c r="D13" s="20">
        <v>8.0603660000000001</v>
      </c>
      <c r="E13" s="20">
        <v>8.0926580000000001</v>
      </c>
      <c r="F13" s="20">
        <v>3.0989969999999998</v>
      </c>
      <c r="G13" s="20">
        <v>3.3901400000000002</v>
      </c>
    </row>
    <row r="14" spans="1:7" s="35" customFormat="1" ht="19.5" customHeight="1" x14ac:dyDescent="0.25">
      <c r="A14" s="36" t="s">
        <v>33</v>
      </c>
      <c r="B14" s="34" t="s">
        <v>32</v>
      </c>
      <c r="C14" s="20">
        <v>59.938147999999998</v>
      </c>
      <c r="D14" s="20">
        <v>69.096371000000005</v>
      </c>
      <c r="E14" s="20">
        <v>70.449190999999999</v>
      </c>
      <c r="F14" s="20">
        <v>68.926004000000006</v>
      </c>
      <c r="G14" s="20">
        <v>62.316291</v>
      </c>
    </row>
    <row r="15" spans="1:7" s="35" customFormat="1" ht="19.5" customHeight="1" x14ac:dyDescent="0.25">
      <c r="A15" s="36" t="s">
        <v>31</v>
      </c>
      <c r="B15" s="34" t="s">
        <v>30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s="35" customFormat="1" ht="19.5" customHeight="1" x14ac:dyDescent="0.25">
      <c r="A16" s="36" t="s">
        <v>29</v>
      </c>
      <c r="B16" s="34" t="s">
        <v>28</v>
      </c>
      <c r="C16" s="20">
        <v>3.7615639999999999</v>
      </c>
      <c r="D16" s="20">
        <v>6.516262999999995</v>
      </c>
      <c r="E16" s="20">
        <v>7.2263059999999939</v>
      </c>
      <c r="F16" s="20">
        <v>7.0716039999999936</v>
      </c>
      <c r="G16" s="20">
        <v>8.8953959999999981</v>
      </c>
    </row>
    <row r="17" spans="1:7" s="35" customFormat="1" ht="19.5" customHeight="1" x14ac:dyDescent="0.25">
      <c r="A17" s="37" t="s">
        <v>27</v>
      </c>
      <c r="B17" s="32" t="s">
        <v>26</v>
      </c>
      <c r="C17" s="18">
        <v>52.182546000000002</v>
      </c>
      <c r="D17" s="18">
        <v>52.343767</v>
      </c>
      <c r="E17" s="18">
        <v>52.571559999999998</v>
      </c>
      <c r="F17" s="18">
        <v>52.746113000000001</v>
      </c>
      <c r="G17" s="18">
        <v>52.815185</v>
      </c>
    </row>
    <row r="18" spans="1:7" s="35" customFormat="1" ht="19.5" customHeight="1" x14ac:dyDescent="0.25">
      <c r="A18" s="36" t="s">
        <v>25</v>
      </c>
      <c r="B18" s="34" t="s">
        <v>24</v>
      </c>
      <c r="C18" s="20">
        <v>46.855834999999999</v>
      </c>
      <c r="D18" s="20">
        <v>46.855834999999999</v>
      </c>
      <c r="E18" s="20">
        <v>46.855834999999999</v>
      </c>
      <c r="F18" s="20">
        <v>46.855834999999999</v>
      </c>
      <c r="G18" s="20">
        <v>47.564328000000003</v>
      </c>
    </row>
    <row r="19" spans="1:7" s="35" customFormat="1" ht="19.5" customHeight="1" x14ac:dyDescent="0.25">
      <c r="A19" s="36" t="s">
        <v>23</v>
      </c>
      <c r="B19" s="34" t="s">
        <v>22</v>
      </c>
      <c r="C19" s="20">
        <v>4.5216050000000028</v>
      </c>
      <c r="D19" s="20">
        <v>5.3267110000000004</v>
      </c>
      <c r="E19" s="20">
        <v>5.3267109999999986</v>
      </c>
      <c r="F19" s="20">
        <v>5.3267110000000022</v>
      </c>
      <c r="G19" s="20">
        <v>4.6089349999999962</v>
      </c>
    </row>
    <row r="20" spans="1:7" s="35" customFormat="1" ht="19.5" customHeight="1" x14ac:dyDescent="0.25">
      <c r="A20" s="36" t="s">
        <v>21</v>
      </c>
      <c r="B20" s="34" t="s">
        <v>20</v>
      </c>
      <c r="C20" s="20">
        <v>0.80510599999999999</v>
      </c>
      <c r="D20" s="20">
        <v>0.161221</v>
      </c>
      <c r="E20" s="20">
        <v>0.38901400000000003</v>
      </c>
      <c r="F20" s="20">
        <v>0.56356700000000004</v>
      </c>
      <c r="G20" s="20">
        <v>0.64192199999999999</v>
      </c>
    </row>
    <row r="21" spans="1:7" s="35" customFormat="1" ht="19.5" customHeight="1" x14ac:dyDescent="0.25">
      <c r="A21" s="37"/>
      <c r="B21" s="32" t="s">
        <v>19</v>
      </c>
      <c r="C21" s="18">
        <v>125.289823</v>
      </c>
      <c r="D21" s="18">
        <v>136.01676700000002</v>
      </c>
      <c r="E21" s="18">
        <v>138.33971499999998</v>
      </c>
      <c r="F21" s="18">
        <v>131.84271799999999</v>
      </c>
      <c r="G21" s="18">
        <v>127.417012</v>
      </c>
    </row>
    <row r="22" spans="1:7" s="35" customFormat="1" ht="19.5" customHeight="1" x14ac:dyDescent="0.25">
      <c r="A22" s="38"/>
      <c r="B22" s="39"/>
      <c r="C22" s="21"/>
      <c r="D22" s="21"/>
      <c r="E22" s="21"/>
      <c r="F22" s="21"/>
      <c r="G22" s="21"/>
    </row>
    <row r="23" spans="1:7" s="35" customFormat="1" ht="19.5" customHeight="1" x14ac:dyDescent="0.25">
      <c r="A23" s="22"/>
      <c r="B23" s="32" t="s">
        <v>18</v>
      </c>
      <c r="C23" s="22"/>
      <c r="D23" s="22"/>
      <c r="E23" s="22"/>
      <c r="F23" s="22"/>
      <c r="G23" s="22"/>
    </row>
    <row r="24" spans="1:7" s="35" customFormat="1" ht="19.5" customHeight="1" x14ac:dyDescent="0.25">
      <c r="A24" s="40" t="s">
        <v>17</v>
      </c>
      <c r="B24" s="34" t="s">
        <v>16</v>
      </c>
      <c r="C24" s="23">
        <v>6.4259488977009725E-3</v>
      </c>
      <c r="D24" s="23">
        <v>1.1853023973140016E-3</v>
      </c>
      <c r="E24" s="23">
        <v>2.8120196720081429E-3</v>
      </c>
      <c r="F24" s="23">
        <v>4.2745402138933452E-3</v>
      </c>
      <c r="G24" s="23">
        <v>5.0379614929284321E-3</v>
      </c>
    </row>
    <row r="25" spans="1:7" s="35" customFormat="1" ht="19.5" customHeight="1" x14ac:dyDescent="0.25">
      <c r="A25" s="40" t="s">
        <v>15</v>
      </c>
      <c r="B25" s="34" t="s">
        <v>14</v>
      </c>
      <c r="C25" s="23">
        <v>1.5428645432516841E-2</v>
      </c>
      <c r="D25" s="23">
        <v>3.0800419847505436E-3</v>
      </c>
      <c r="E25" s="23">
        <v>7.3997043268261391E-3</v>
      </c>
      <c r="F25" s="23">
        <v>1.0684521909699773E-2</v>
      </c>
      <c r="G25" s="23">
        <v>1.2154118176429753E-2</v>
      </c>
    </row>
    <row r="26" spans="1:7" s="35" customFormat="1" ht="19.5" customHeight="1" x14ac:dyDescent="0.25">
      <c r="A26" s="40" t="s">
        <v>13</v>
      </c>
      <c r="B26" s="41" t="s">
        <v>12</v>
      </c>
      <c r="C26" s="23">
        <v>0.17181065332363976</v>
      </c>
      <c r="D26" s="23">
        <v>0.15758222912955341</v>
      </c>
      <c r="E26" s="23">
        <v>0.15943253032649135</v>
      </c>
      <c r="F26" s="23">
        <v>0.15755249931322907</v>
      </c>
      <c r="G26" s="23">
        <v>0.1576555467135671</v>
      </c>
    </row>
    <row r="27" spans="1:7" s="35" customFormat="1" ht="19.5" customHeight="1" x14ac:dyDescent="0.25">
      <c r="A27" s="36" t="s">
        <v>11</v>
      </c>
      <c r="B27" s="34" t="s">
        <v>10</v>
      </c>
      <c r="C27" s="24">
        <v>0.3552019781803335</v>
      </c>
      <c r="D27" s="24">
        <v>0.59003559261949468</v>
      </c>
      <c r="E27" s="24">
        <v>0.50907635481469005</v>
      </c>
      <c r="F27" s="24">
        <v>0.61376018530459808</v>
      </c>
      <c r="G27" s="24">
        <v>0.55767778025746628</v>
      </c>
    </row>
    <row r="28" spans="1:7" s="35" customFormat="1" ht="19.5" customHeight="1" x14ac:dyDescent="0.25">
      <c r="A28" s="36" t="s">
        <v>9</v>
      </c>
      <c r="B28" s="34" t="s">
        <v>8</v>
      </c>
      <c r="C28" s="25">
        <v>10</v>
      </c>
      <c r="D28" s="25">
        <v>10</v>
      </c>
      <c r="E28" s="25">
        <v>10</v>
      </c>
      <c r="F28" s="25">
        <v>10</v>
      </c>
      <c r="G28" s="25">
        <v>10</v>
      </c>
    </row>
    <row r="29" spans="1:7" s="35" customFormat="1" ht="19.5" customHeight="1" x14ac:dyDescent="0.25">
      <c r="A29" s="36" t="s">
        <v>7</v>
      </c>
      <c r="B29" s="34" t="s">
        <v>6</v>
      </c>
      <c r="C29" s="25">
        <v>38</v>
      </c>
      <c r="D29" s="25">
        <v>38</v>
      </c>
      <c r="E29" s="25">
        <v>38</v>
      </c>
      <c r="F29" s="25">
        <v>19</v>
      </c>
      <c r="G29" s="25">
        <v>19</v>
      </c>
    </row>
    <row r="30" spans="1:7" s="35" customFormat="1" ht="19.5" customHeight="1" x14ac:dyDescent="0.25">
      <c r="A30" s="36" t="s">
        <v>5</v>
      </c>
      <c r="B30" s="34" t="s">
        <v>4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35" customFormat="1" ht="19.5" customHeight="1" x14ac:dyDescent="0.25">
      <c r="A31" s="36" t="s">
        <v>3</v>
      </c>
      <c r="B31" s="34" t="s">
        <v>2</v>
      </c>
      <c r="C31" s="25">
        <v>58</v>
      </c>
      <c r="D31" s="25">
        <v>45</v>
      </c>
      <c r="E31" s="25">
        <v>43</v>
      </c>
      <c r="F31" s="25">
        <v>43</v>
      </c>
      <c r="G31" s="25">
        <v>41</v>
      </c>
    </row>
    <row r="32" spans="1:7" s="35" customFormat="1" ht="19.5" customHeight="1" x14ac:dyDescent="0.25">
      <c r="A32" s="36" t="s">
        <v>1</v>
      </c>
      <c r="B32" s="34" t="s">
        <v>0</v>
      </c>
      <c r="C32" s="25">
        <v>4489</v>
      </c>
      <c r="D32" s="25">
        <v>4027</v>
      </c>
      <c r="E32" s="25">
        <v>6438</v>
      </c>
      <c r="F32" s="25">
        <v>7225</v>
      </c>
      <c r="G32" s="25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'2019 - 2020'!Print_Area</vt:lpstr>
      <vt:lpstr>'2020 - 2021'!Print_Area</vt:lpstr>
      <vt:lpstr>'2021 - 2022'!Print_Area</vt:lpstr>
      <vt:lpstr>'2022-2023'!Print_Area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Носиров Хусрав Ёгибегович</dc:creator>
  <cp:lastModifiedBy>Рахимов Даврон Зиёдуллоевич</cp:lastModifiedBy>
  <dcterms:created xsi:type="dcterms:W3CDTF">2021-04-16T05:16:40Z</dcterms:created>
  <dcterms:modified xsi:type="dcterms:W3CDTF">2023-10-31T10:38:29Z</dcterms:modified>
</cp:coreProperties>
</file>