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himov\Desktop\Кори\Барои сомона\2023\3 квартал\Барои матбуот бе формула\"/>
    </mc:Choice>
  </mc:AlternateContent>
  <xr:revisionPtr revIDLastSave="0" documentId="13_ncr:1_{6011D237-7F88-406D-9BD0-E8D7EFBA8FE7}" xr6:coauthVersionLast="36" xr6:coauthVersionMax="38" xr10:uidLastSave="{00000000-0000-0000-0000-000000000000}"/>
  <bookViews>
    <workbookView xWindow="0" yWindow="0" windowWidth="28800" windowHeight="12210" xr2:uid="{00000000-000D-0000-FFFF-FFFF00000000}"/>
  </bookViews>
  <sheets>
    <sheet name="2022-2023" sheetId="11" r:id="rId1"/>
    <sheet name="2021 - 2022" sheetId="10" r:id="rId2"/>
    <sheet name="2020 - 2021" sheetId="8" r:id="rId3"/>
    <sheet name="2019 - 2020" sheetId="9" r:id="rId4"/>
  </sheets>
  <externalReferences>
    <externalReference r:id="rId5"/>
  </externalReferences>
  <definedNames>
    <definedName name="dateDamanition" localSheetId="3">'2019 - 2020'!$C:$C</definedName>
    <definedName name="dateDamanition" localSheetId="2">'2020 - 2021'!$D:$D</definedName>
    <definedName name="dateDamanition" localSheetId="1">'2021 - 2022'!$D:$D</definedName>
    <definedName name="dateDamanition" localSheetId="0">'2022-2023'!#REF!</definedName>
    <definedName name="dateDamanition">#REF!</definedName>
    <definedName name="ofset" localSheetId="3">#REF!</definedName>
    <definedName name="ofset" localSheetId="2">#REF!</definedName>
    <definedName name="ofset" localSheetId="1">#REF!</definedName>
    <definedName name="ofset" localSheetId="0">#REF!</definedName>
    <definedName name="ofset">#REF!</definedName>
    <definedName name="_xlnm.Print_Area" localSheetId="3">'2019 - 2020'!$A$1:$G$32</definedName>
    <definedName name="_xlnm.Print_Area" localSheetId="2">'2020 - 2021'!$A$1:$G$32</definedName>
    <definedName name="_xlnm.Print_Area" localSheetId="1">'2021 - 2022'!$A$1:$G$32</definedName>
    <definedName name="_xlnm.Print_Area" localSheetId="0">'2022-2023'!$A$1:$F$32</definedName>
  </definedNames>
  <calcPr calcId="179021"/>
</workbook>
</file>

<file path=xl/calcChain.xml><?xml version="1.0" encoding="utf-8"?>
<calcChain xmlns="http://schemas.openxmlformats.org/spreadsheetml/2006/main">
  <c r="E29" i="11" l="1"/>
  <c r="E28" i="11"/>
  <c r="E27" i="11"/>
  <c r="E26" i="11"/>
  <c r="E25" i="11"/>
  <c r="E24" i="11"/>
  <c r="E21" i="11"/>
  <c r="E20" i="11"/>
  <c r="E18" i="11"/>
  <c r="E17" i="11"/>
  <c r="E16" i="11"/>
  <c r="E12" i="11" s="1"/>
  <c r="E15" i="11"/>
  <c r="E14" i="11"/>
  <c r="E13" i="11"/>
  <c r="E11" i="11"/>
  <c r="E10" i="11"/>
  <c r="E9" i="11"/>
  <c r="E8" i="11"/>
  <c r="E7" i="11"/>
  <c r="E6" i="11"/>
  <c r="E5" i="11" l="1"/>
  <c r="E19" i="11"/>
</calcChain>
</file>

<file path=xl/sharedStrings.xml><?xml version="1.0" encoding="utf-8"?>
<sst xmlns="http://schemas.openxmlformats.org/spreadsheetml/2006/main" count="220" uniqueCount="55">
  <si>
    <t>(бо млн. сомонӣ)</t>
  </si>
  <si>
    <t>ДОРОИҲО</t>
  </si>
  <si>
    <t>Нақдина</t>
  </si>
  <si>
    <t>УҲДАДОРИҲО</t>
  </si>
  <si>
    <t>Амонатҳо</t>
  </si>
  <si>
    <t>Коғазҳои қиматноки баровардашуда</t>
  </si>
  <si>
    <t>Воситаҳои асосӣ ва дороиҳои ғайримоддӣ</t>
  </si>
  <si>
    <t>Дигар дороиҳо</t>
  </si>
  <si>
    <t>Дигар уҳдадориҳо</t>
  </si>
  <si>
    <t xml:space="preserve">Захираҳо </t>
  </si>
  <si>
    <t xml:space="preserve">Фоидаи соли ҷорӣ </t>
  </si>
  <si>
    <t>Миқдори филиалҳо (адад)</t>
  </si>
  <si>
    <t>Марказҳои хизматрасонии бонкӣ (адад)</t>
  </si>
  <si>
    <t>Миқдори бонкаматҳо (адад)</t>
  </si>
  <si>
    <t>Миқдори POS-терминалҳо (адад)</t>
  </si>
  <si>
    <t>Даромаднокии сармоя (ROE, %)</t>
  </si>
  <si>
    <t>Даромаднокии дороиҳо (ROA, %)</t>
  </si>
  <si>
    <t>НИШОНДИҲАНДАҲОИ ФАЪОЛИЯТ</t>
  </si>
  <si>
    <t>Меъёри пардохтпазирии ҷорӣ (К-2.1, %)</t>
  </si>
  <si>
    <t>Коғазҳои қиматнок ва сармоягузорӣ</t>
  </si>
  <si>
    <t>Сармояи пардохташуда</t>
  </si>
  <si>
    <t>Миқдори кортҳои бонкӣ (адад)</t>
  </si>
  <si>
    <t>Нишондиҳандаҳо</t>
  </si>
  <si>
    <t>1.1</t>
  </si>
  <si>
    <t>1.2</t>
  </si>
  <si>
    <t>Барои гирифтан аз БМТ ва ташкилотҳои қарзии молиявӣ</t>
  </si>
  <si>
    <t>1.3</t>
  </si>
  <si>
    <t>1.4</t>
  </si>
  <si>
    <t>1.5</t>
  </si>
  <si>
    <t>1.6</t>
  </si>
  <si>
    <t>2</t>
  </si>
  <si>
    <t>2.1</t>
  </si>
  <si>
    <t xml:space="preserve">Барои пардохт ба БМТ ва ташкилотҳои қарзии молиявӣ </t>
  </si>
  <si>
    <t>2.2</t>
  </si>
  <si>
    <t>2.3</t>
  </si>
  <si>
    <t>2.4</t>
  </si>
  <si>
    <t>3</t>
  </si>
  <si>
    <t>САРМОЯИ ТАВОЗУНӢ</t>
  </si>
  <si>
    <t>3.1</t>
  </si>
  <si>
    <t>3.2</t>
  </si>
  <si>
    <t>3.3</t>
  </si>
  <si>
    <t>УХДАДОРӢ ВА САРМОЯ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</si>
  <si>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</si>
  <si>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</si>
  <si>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</si>
  <si>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</si>
  <si>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</si>
  <si>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</si>
  <si>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</si>
  <si>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</si>
  <si>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</si>
  <si>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Қарзҳо, иҷораи молиявӣ ва овердрафт</t>
  </si>
  <si>
    <t>Нишондиҳандаҳои молиявии</t>
  </si>
  <si>
    <t>Даромади фоизии холис (NIM, %)</t>
  </si>
  <si>
    <t>ҶДММ ТАҚХ ”МАТИН”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</si>
</sst>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Palatino Linotype"/>
      <family val="1"/>
      <charset val="204"/>
    </font>
    <font>
      <sz val="14"/>
      <color indexed="8"/>
      <name val="Calibri"/>
      <family val="2"/>
      <scheme val="minor"/>
    </font>
    <font>
      <i/>
      <sz val="14"/>
      <color theme="1"/>
      <name val="Palatino Linotype"/>
      <family val="1"/>
      <charset val="204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/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vertical="center" wrapText="1"/>
    </xf>
    <xf numFmtId="165" fontId="10" fillId="2" borderId="1" xfId="2" applyNumberFormat="1" applyFont="1" applyFill="1" applyBorder="1" applyAlignment="1">
      <alignment vertical="center"/>
    </xf>
    <xf numFmtId="49" fontId="11" fillId="0" borderId="3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3" xfId="2" applyNumberFormat="1" applyFont="1" applyBorder="1" applyAlignment="1">
      <alignment vertical="center"/>
    </xf>
    <xf numFmtId="0" fontId="4" fillId="0" borderId="0" xfId="2" applyFont="1" applyAlignment="1">
      <alignment vertical="top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vertical="center"/>
    </xf>
    <xf numFmtId="49" fontId="9" fillId="2" borderId="1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49" fontId="11" fillId="3" borderId="1" xfId="2" applyNumberFormat="1" applyFont="1" applyFill="1" applyBorder="1" applyAlignment="1">
      <alignment horizontal="center" vertical="center" wrapText="1"/>
    </xf>
    <xf numFmtId="164" fontId="11" fillId="3" borderId="1" xfId="3" applyNumberFormat="1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0" fontId="4" fillId="0" borderId="0" xfId="2" applyFont="1" applyAlignment="1">
      <alignment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/>
    <xf numFmtId="0" fontId="5" fillId="0" borderId="2" xfId="2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vertical="center"/>
    </xf>
    <xf numFmtId="165" fontId="11" fillId="0" borderId="3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164" fontId="11" fillId="3" borderId="1" xfId="4" applyNumberFormat="1" applyFont="1" applyFill="1" applyBorder="1" applyAlignment="1">
      <alignment vertical="center" wrapText="1"/>
    </xf>
    <xf numFmtId="9" fontId="11" fillId="0" borderId="1" xfId="4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165" fontId="10" fillId="2" borderId="1" xfId="2" applyNumberFormat="1" applyFont="1" applyFill="1" applyBorder="1" applyAlignment="1">
      <alignment vertical="center"/>
    </xf>
    <xf numFmtId="165" fontId="11" fillId="0" borderId="3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3" fontId="11" fillId="0" borderId="0" xfId="2" applyNumberFormat="1" applyFont="1" applyBorder="1" applyAlignment="1">
      <alignment vertical="center"/>
    </xf>
    <xf numFmtId="0" fontId="11" fillId="2" borderId="1" xfId="2" applyFont="1" applyFill="1" applyBorder="1" applyAlignment="1">
      <alignment vertical="center"/>
    </xf>
    <xf numFmtId="164" fontId="11" fillId="3" borderId="1" xfId="3" applyNumberFormat="1" applyFont="1" applyFill="1" applyBorder="1" applyAlignment="1">
      <alignment vertical="center" wrapText="1"/>
    </xf>
    <xf numFmtId="9" fontId="11" fillId="0" borderId="1" xfId="3" applyFont="1" applyBorder="1" applyAlignment="1">
      <alignment vertical="center" wrapText="1"/>
    </xf>
    <xf numFmtId="3" fontId="11" fillId="0" borderId="1" xfId="2" applyNumberFormat="1" applyFont="1" applyBorder="1" applyAlignment="1">
      <alignment vertical="center" wrapText="1"/>
    </xf>
    <xf numFmtId="164" fontId="11" fillId="3" borderId="1" xfId="4" applyNumberFormat="1" applyFont="1" applyFill="1" applyBorder="1" applyAlignment="1">
      <alignment vertical="center" wrapText="1"/>
    </xf>
    <xf numFmtId="0" fontId="3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right"/>
    </xf>
  </cellXfs>
  <cellStyles count="5">
    <cellStyle name="Normal" xfId="0" builtinId="0"/>
    <cellStyle name="Normal 2" xfId="2" xr:uid="{FD4C994D-A36D-4275-88E0-BE8CC639E2DB}"/>
    <cellStyle name="Percent" xfId="4" builtinId="5"/>
    <cellStyle name="Percent 2" xfId="3" xr:uid="{44E4F6D0-7B0F-401C-BCF2-1454B1FE045C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4.45\fina_server\&#1061;&#1080;&#1089;&#1086;&#1073;&#1086;&#1090;&#1093;&#1086;&#1080;%20&#1084;&#1086;&#1083;&#1080;&#1103;&#1074;&#1080;&#1080;%20Fina\NEW%20Reports\Reports\2023\Em06\MDO.FIN.v0.MDO.5929m06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"/>
      <sheetName val="C"/>
      <sheetName val="BINFO"/>
      <sheetName val="BA01.01"/>
      <sheetName val="BL01.02"/>
      <sheetName val="BC01.03"/>
      <sheetName val="BO01.04"/>
      <sheetName val="BB01.05"/>
      <sheetName val="PL02.01"/>
      <sheetName val="CC03.01"/>
      <sheetName val="SI04.01"/>
      <sheetName val="OA05.01"/>
      <sheetName val="OA05.02"/>
      <sheetName val="CA06.01"/>
      <sheetName val="CA06.02"/>
      <sheetName val="CR07.01"/>
      <sheetName val="LB08.01"/>
      <sheetName val="AL09.01"/>
      <sheetName val="DD11.02"/>
      <sheetName val="GA12.01"/>
      <sheetName val="GA12.02"/>
      <sheetName val="RM12.03"/>
      <sheetName val="RM12.04"/>
      <sheetName val="DA13.07"/>
      <sheetName val="PN14.01"/>
      <sheetName val="CA15.01"/>
      <sheetName val="CA15.02"/>
      <sheetName val="CA15.03"/>
      <sheetName val="CA15.04"/>
      <sheetName val="CA15.05"/>
      <sheetName val="MA16.01"/>
      <sheetName val="MI17.01"/>
      <sheetName val="FX19.01"/>
      <sheetName val="CL20.01"/>
      <sheetName val="CL20.02"/>
      <sheetName val="BB21.01"/>
      <sheetName val="BB21.02"/>
      <sheetName val="AC22.01"/>
      <sheetName val="AC22.02"/>
      <sheetName val="WO23.01"/>
      <sheetName val="PB25.01"/>
      <sheetName val="PB25.02"/>
      <sheetName val="Validations"/>
      <sheetName val="Reference"/>
      <sheetName val="Sheet1"/>
    </sheetNames>
    <sheetDataSet>
      <sheetData sheetId="0"/>
      <sheetData sheetId="1"/>
      <sheetData sheetId="2"/>
      <sheetData sheetId="3">
        <row r="7">
          <cell r="D7">
            <v>5504838</v>
          </cell>
        </row>
        <row r="9">
          <cell r="D9">
            <v>6163746</v>
          </cell>
        </row>
        <row r="13">
          <cell r="D13">
            <v>13815310</v>
          </cell>
        </row>
        <row r="39">
          <cell r="D39">
            <v>0</v>
          </cell>
        </row>
        <row r="50">
          <cell r="D50">
            <v>77304885</v>
          </cell>
        </row>
        <row r="70">
          <cell r="D70">
            <v>0</v>
          </cell>
        </row>
        <row r="78">
          <cell r="D78">
            <v>5474521</v>
          </cell>
        </row>
        <row r="87">
          <cell r="D87">
            <v>13456351</v>
          </cell>
        </row>
        <row r="98">
          <cell r="D98">
            <v>0</v>
          </cell>
        </row>
        <row r="99">
          <cell r="D99">
            <v>121719651</v>
          </cell>
        </row>
      </sheetData>
      <sheetData sheetId="4">
        <row r="7">
          <cell r="D7">
            <v>0</v>
          </cell>
        </row>
        <row r="8">
          <cell r="D8">
            <v>3742414</v>
          </cell>
        </row>
        <row r="29">
          <cell r="D29">
            <v>68773548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18539831</v>
          </cell>
        </row>
        <row r="46">
          <cell r="D46">
            <v>0</v>
          </cell>
        </row>
        <row r="47">
          <cell r="D47">
            <v>91055793</v>
          </cell>
        </row>
      </sheetData>
      <sheetData sheetId="5">
        <row r="8">
          <cell r="D8">
            <v>23540203</v>
          </cell>
        </row>
        <row r="13">
          <cell r="D13">
            <v>1478551</v>
          </cell>
        </row>
        <row r="25">
          <cell r="D25">
            <v>30663858</v>
          </cell>
        </row>
      </sheetData>
      <sheetData sheetId="6"/>
      <sheetData sheetId="7"/>
      <sheetData sheetId="8">
        <row r="39">
          <cell r="D39">
            <v>6578921</v>
          </cell>
        </row>
        <row r="139">
          <cell r="D139">
            <v>1478551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1">
          <cell r="F11">
            <v>1.4612626190372522</v>
          </cell>
        </row>
      </sheetData>
      <sheetData sheetId="25"/>
      <sheetData sheetId="26"/>
      <sheetData sheetId="27"/>
      <sheetData sheetId="28"/>
      <sheetData sheetId="29"/>
      <sheetData sheetId="30">
        <row r="7">
          <cell r="D7">
            <v>112907060</v>
          </cell>
        </row>
      </sheetData>
      <sheetData sheetId="31">
        <row r="11">
          <cell r="D11">
            <v>10</v>
          </cell>
        </row>
        <row r="12">
          <cell r="D12">
            <v>17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EC8B-821B-4E76-8E9D-C97409D02373}">
  <dimension ref="A1:F32"/>
  <sheetViews>
    <sheetView tabSelected="1" view="pageBreakPreview" zoomScale="85" zoomScaleNormal="100" zoomScaleSheetLayoutView="85" workbookViewId="0">
      <selection activeCell="I5" sqref="I5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6" width="23" style="1" customWidth="1"/>
    <col min="7" max="16384" width="9.140625" style="1"/>
  </cols>
  <sheetData>
    <row r="1" spans="1:6" ht="30" customHeight="1" x14ac:dyDescent="0.4">
      <c r="A1" s="55" t="s">
        <v>52</v>
      </c>
      <c r="B1" s="55"/>
    </row>
    <row r="2" spans="1:6" ht="30" customHeight="1" x14ac:dyDescent="0.3">
      <c r="A2" s="56" t="s">
        <v>54</v>
      </c>
      <c r="B2" s="56"/>
    </row>
    <row r="3" spans="1:6" ht="19.5" customHeight="1" x14ac:dyDescent="0.4">
      <c r="A3" s="57" t="s">
        <v>0</v>
      </c>
      <c r="B3" s="57"/>
      <c r="C3" s="57"/>
      <c r="D3" s="57"/>
      <c r="E3" s="57"/>
      <c r="F3" s="57"/>
    </row>
    <row r="4" spans="1:6" ht="19.5" customHeight="1" x14ac:dyDescent="0.3">
      <c r="A4" s="2"/>
      <c r="B4" s="3" t="s">
        <v>22</v>
      </c>
      <c r="C4" s="45">
        <v>44926</v>
      </c>
      <c r="D4" s="45">
        <v>45016</v>
      </c>
      <c r="E4" s="45">
        <v>45107</v>
      </c>
      <c r="F4" s="45">
        <v>45199</v>
      </c>
    </row>
    <row r="5" spans="1:6" ht="19.5" customHeight="1" x14ac:dyDescent="0.3">
      <c r="A5" s="4">
        <v>1</v>
      </c>
      <c r="B5" s="5" t="s">
        <v>1</v>
      </c>
      <c r="C5" s="46">
        <v>125.37457099999999</v>
      </c>
      <c r="D5" s="46">
        <v>112.465003</v>
      </c>
      <c r="E5" s="37">
        <f>+E6+E7+E8+E9+E10+E11</f>
        <v>121.719651</v>
      </c>
      <c r="F5" s="37">
        <v>136.61062200000001</v>
      </c>
    </row>
    <row r="6" spans="1:6" s="10" customFormat="1" ht="19.5" customHeight="1" x14ac:dyDescent="0.25">
      <c r="A6" s="7" t="s">
        <v>23</v>
      </c>
      <c r="B6" s="8" t="s">
        <v>2</v>
      </c>
      <c r="C6" s="47">
        <v>11.045817</v>
      </c>
      <c r="D6" s="47">
        <v>13.015096</v>
      </c>
      <c r="E6" s="38">
        <f>('[1]BA01.01'!$D$7)/1000000</f>
        <v>5.5048380000000003</v>
      </c>
      <c r="F6" s="38">
        <v>4.1397570000000004</v>
      </c>
    </row>
    <row r="7" spans="1:6" s="10" customFormat="1" ht="35.450000000000003" customHeight="1" x14ac:dyDescent="0.25">
      <c r="A7" s="11" t="s">
        <v>24</v>
      </c>
      <c r="B7" s="8" t="s">
        <v>25</v>
      </c>
      <c r="C7" s="48">
        <v>25.080423</v>
      </c>
      <c r="D7" s="48">
        <v>11.381079</v>
      </c>
      <c r="E7" s="39">
        <f>('[1]BA01.01'!$D$9+'[1]BA01.01'!$D$13)/1000000</f>
        <v>19.979056</v>
      </c>
      <c r="F7" s="39">
        <v>33.376275999999997</v>
      </c>
    </row>
    <row r="8" spans="1:6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39">
        <f>(+'[1]BA01.01'!$D$39+'[1]BA01.01'!$D$70)/1000000</f>
        <v>0</v>
      </c>
      <c r="F8" s="39">
        <v>0</v>
      </c>
    </row>
    <row r="9" spans="1:6" s="10" customFormat="1" ht="19.5" customHeight="1" x14ac:dyDescent="0.25">
      <c r="A9" s="11" t="s">
        <v>27</v>
      </c>
      <c r="B9" s="8" t="s">
        <v>51</v>
      </c>
      <c r="C9" s="48">
        <v>73.186676000000006</v>
      </c>
      <c r="D9" s="48">
        <v>75.070250000000001</v>
      </c>
      <c r="E9" s="39">
        <f>(+'[1]BA01.01'!$D$50)/1000000</f>
        <v>77.304884999999999</v>
      </c>
      <c r="F9" s="39">
        <v>78.976426000000004</v>
      </c>
    </row>
    <row r="10" spans="1:6" s="10" customFormat="1" ht="19.5" customHeight="1" x14ac:dyDescent="0.25">
      <c r="A10" s="11" t="s">
        <v>28</v>
      </c>
      <c r="B10" s="8" t="s">
        <v>6</v>
      </c>
      <c r="C10" s="48">
        <v>6.2802959999999999</v>
      </c>
      <c r="D10" s="48">
        <v>5.6487720000000001</v>
      </c>
      <c r="E10" s="39">
        <f>(+'[1]BA01.01'!$D$78)/1000000</f>
        <v>5.4745210000000002</v>
      </c>
      <c r="F10" s="39">
        <v>5.4896630000000002</v>
      </c>
    </row>
    <row r="11" spans="1:6" s="10" customFormat="1" ht="19.5" customHeight="1" x14ac:dyDescent="0.25">
      <c r="A11" s="11" t="s">
        <v>29</v>
      </c>
      <c r="B11" s="8" t="s">
        <v>7</v>
      </c>
      <c r="C11" s="48">
        <v>9.7813590000000001</v>
      </c>
      <c r="D11" s="48">
        <v>7.3498060000000001</v>
      </c>
      <c r="E11" s="39">
        <f>('[1]BA01.01'!$D$87+'[1]BA01.01'!$D$98)/1000000</f>
        <v>13.456351</v>
      </c>
      <c r="F11" s="39">
        <v>14.628500000000001</v>
      </c>
    </row>
    <row r="12" spans="1:6" s="10" customFormat="1" ht="19.5" customHeight="1" x14ac:dyDescent="0.25">
      <c r="A12" s="13" t="s">
        <v>30</v>
      </c>
      <c r="B12" s="5" t="s">
        <v>3</v>
      </c>
      <c r="C12" s="46">
        <v>96.189264000000009</v>
      </c>
      <c r="D12" s="46">
        <v>82.322552000000002</v>
      </c>
      <c r="E12" s="37">
        <f>+E13+E14+E15+E16</f>
        <v>91.055792999999994</v>
      </c>
      <c r="F12" s="37">
        <v>98.294877999999997</v>
      </c>
    </row>
    <row r="13" spans="1:6" s="10" customFormat="1" ht="33.6" customHeight="1" x14ac:dyDescent="0.25">
      <c r="A13" s="11" t="s">
        <v>31</v>
      </c>
      <c r="B13" s="8" t="s">
        <v>32</v>
      </c>
      <c r="C13" s="48">
        <v>3.742407</v>
      </c>
      <c r="D13" s="48">
        <v>3.7424140000000001</v>
      </c>
      <c r="E13" s="39">
        <f>(+'[1]BL01.02'!$D$7+'[1]BL01.02'!$D$8)/1000000</f>
        <v>3.7424140000000001</v>
      </c>
      <c r="F13" s="39">
        <v>3.7424140000000001</v>
      </c>
    </row>
    <row r="14" spans="1:6" s="10" customFormat="1" ht="19.5" customHeight="1" x14ac:dyDescent="0.25">
      <c r="A14" s="11" t="s">
        <v>33</v>
      </c>
      <c r="B14" s="8" t="s">
        <v>4</v>
      </c>
      <c r="C14" s="48">
        <v>62.202150000000003</v>
      </c>
      <c r="D14" s="48">
        <v>68.357650000000007</v>
      </c>
      <c r="E14" s="39">
        <f>(+'[1]BL01.02'!$D$29)/1000000</f>
        <v>68.773548000000005</v>
      </c>
      <c r="F14" s="39">
        <v>61.514786000000001</v>
      </c>
    </row>
    <row r="15" spans="1:6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39">
        <f>(+'[1]BL01.02'!$D$34)/1000000</f>
        <v>0</v>
      </c>
      <c r="F15" s="39">
        <v>0</v>
      </c>
    </row>
    <row r="16" spans="1:6" s="10" customFormat="1" ht="19.5" customHeight="1" x14ac:dyDescent="0.25">
      <c r="A16" s="11" t="s">
        <v>35</v>
      </c>
      <c r="B16" s="8" t="s">
        <v>8</v>
      </c>
      <c r="C16" s="48">
        <v>30.244706999999998</v>
      </c>
      <c r="D16" s="48">
        <v>10.222488</v>
      </c>
      <c r="E16" s="39">
        <f>('[1]BL01.02'!$D$35+'[1]BL01.02'!$D$36+'[1]BL01.02'!$D$46)/1000000</f>
        <v>18.539831</v>
      </c>
      <c r="F16" s="39">
        <v>33.037678</v>
      </c>
    </row>
    <row r="17" spans="1:6" s="10" customFormat="1" ht="19.5" customHeight="1" x14ac:dyDescent="0.25">
      <c r="A17" s="13" t="s">
        <v>36</v>
      </c>
      <c r="B17" s="5" t="s">
        <v>37</v>
      </c>
      <c r="C17" s="46">
        <v>29.185307000000002</v>
      </c>
      <c r="D17" s="46">
        <v>30.142451000000001</v>
      </c>
      <c r="E17" s="37">
        <f>'[1]BC01.03'!$D$25/1000000</f>
        <v>30.663858000000001</v>
      </c>
      <c r="F17" s="37">
        <v>38.315744000000002</v>
      </c>
    </row>
    <row r="18" spans="1:6" s="10" customFormat="1" ht="19.5" customHeight="1" x14ac:dyDescent="0.25">
      <c r="A18" s="11" t="s">
        <v>38</v>
      </c>
      <c r="B18" s="8" t="s">
        <v>20</v>
      </c>
      <c r="C18" s="48">
        <v>23.540203000000002</v>
      </c>
      <c r="D18" s="48">
        <v>23.540203000000002</v>
      </c>
      <c r="E18" s="39">
        <f>(+'[1]BC01.03'!$D$8)/1000000</f>
        <v>23.540203000000002</v>
      </c>
      <c r="F18" s="39">
        <v>31.474861000000001</v>
      </c>
    </row>
    <row r="19" spans="1:6" s="10" customFormat="1" ht="19.5" customHeight="1" x14ac:dyDescent="0.25">
      <c r="A19" s="11" t="s">
        <v>39</v>
      </c>
      <c r="B19" s="8" t="s">
        <v>9</v>
      </c>
      <c r="C19" s="48">
        <v>4.9914930000000002</v>
      </c>
      <c r="D19" s="48">
        <v>5.6451039999999999</v>
      </c>
      <c r="E19" s="39">
        <f>+E17-E18-E20</f>
        <v>5.6451039999999999</v>
      </c>
      <c r="F19" s="39">
        <v>4.991493000000002</v>
      </c>
    </row>
    <row r="20" spans="1:6" s="10" customFormat="1" ht="19.5" customHeight="1" x14ac:dyDescent="0.25">
      <c r="A20" s="11" t="s">
        <v>40</v>
      </c>
      <c r="B20" s="8" t="s">
        <v>10</v>
      </c>
      <c r="C20" s="48">
        <v>0.65361100000000005</v>
      </c>
      <c r="D20" s="48">
        <v>0.95714399999999999</v>
      </c>
      <c r="E20" s="39">
        <f>(+'[1]BC01.03'!$D$13)/1000000</f>
        <v>1.4785509999999999</v>
      </c>
      <c r="F20" s="39">
        <v>1.8493900000000001</v>
      </c>
    </row>
    <row r="21" spans="1:6" s="10" customFormat="1" ht="19.5" customHeight="1" x14ac:dyDescent="0.25">
      <c r="A21" s="13"/>
      <c r="B21" s="5" t="s">
        <v>41</v>
      </c>
      <c r="C21" s="46">
        <v>125.374571</v>
      </c>
      <c r="D21" s="46">
        <v>112.465003</v>
      </c>
      <c r="E21" s="37">
        <f>('[1]BL01.02'!$D$47+'[1]BC01.03'!$D$25)/1000000</f>
        <v>121.719651</v>
      </c>
      <c r="F21" s="37">
        <v>136.61062200000001</v>
      </c>
    </row>
    <row r="22" spans="1:6" s="10" customFormat="1" ht="19.5" customHeight="1" x14ac:dyDescent="0.25">
      <c r="A22" s="14"/>
      <c r="B22" s="15"/>
      <c r="C22" s="49"/>
      <c r="D22" s="49"/>
      <c r="E22" s="40"/>
      <c r="F22" s="40"/>
    </row>
    <row r="23" spans="1:6" s="10" customFormat="1" ht="19.5" customHeight="1" x14ac:dyDescent="0.25">
      <c r="A23" s="50"/>
      <c r="B23" s="5" t="s">
        <v>17</v>
      </c>
      <c r="C23" s="50"/>
      <c r="D23" s="50"/>
      <c r="E23" s="41"/>
      <c r="F23" s="41"/>
    </row>
    <row r="24" spans="1:6" s="10" customFormat="1" ht="19.5" customHeight="1" x14ac:dyDescent="0.25">
      <c r="A24" s="18" t="s">
        <v>42</v>
      </c>
      <c r="B24" s="8" t="s">
        <v>16</v>
      </c>
      <c r="C24" s="51">
        <v>0</v>
      </c>
      <c r="D24" s="51">
        <v>3.404237672051634E-2</v>
      </c>
      <c r="E24" s="54">
        <f>(+'[1]PL02.01'!$D$139/'[1]BA01.01'!$D$99)*2</f>
        <v>2.4294368047440427E-2</v>
      </c>
      <c r="F24" s="54">
        <v>1.8005105781598741E-2</v>
      </c>
    </row>
    <row r="25" spans="1:6" s="10" customFormat="1" ht="19.5" customHeight="1" x14ac:dyDescent="0.25">
      <c r="A25" s="18" t="s">
        <v>43</v>
      </c>
      <c r="B25" s="8" t="s">
        <v>15</v>
      </c>
      <c r="C25" s="51">
        <v>2.2395207287009181E-2</v>
      </c>
      <c r="D25" s="51">
        <v>0.12701608107449525</v>
      </c>
      <c r="E25" s="54">
        <f>(+'[1]PL02.01'!$D$139/'[1]BC01.03'!$D$25)*2</f>
        <v>9.6436071416714758E-2</v>
      </c>
      <c r="F25" s="54">
        <v>6.4195248303151833E-2</v>
      </c>
    </row>
    <row r="26" spans="1:6" s="10" customFormat="1" ht="19.5" customHeight="1" x14ac:dyDescent="0.25">
      <c r="A26" s="18" t="s">
        <v>44</v>
      </c>
      <c r="B26" s="20" t="s">
        <v>53</v>
      </c>
      <c r="C26" s="54">
        <v>0.16104165095357412</v>
      </c>
      <c r="D26" s="54">
        <v>0.23045741558992153</v>
      </c>
      <c r="E26" s="54">
        <f>(('[1]PL02.01'!$D$39*2)/'[1]MA16.01'!$D$7)*2</f>
        <v>0.23307385738323183</v>
      </c>
      <c r="F26" s="54">
        <v>0.20635179203659584</v>
      </c>
    </row>
    <row r="27" spans="1:6" s="10" customFormat="1" ht="19.5" customHeight="1" x14ac:dyDescent="0.25">
      <c r="A27" s="11" t="s">
        <v>45</v>
      </c>
      <c r="B27" s="8" t="s">
        <v>18</v>
      </c>
      <c r="C27" s="52">
        <v>1.7518808831424435</v>
      </c>
      <c r="D27" s="52">
        <v>0.91149298253695032</v>
      </c>
      <c r="E27" s="43">
        <f>+'[1]PN14.01'!$F$11</f>
        <v>1.4612626190372522</v>
      </c>
      <c r="F27" s="43">
        <v>0.75393224257176183</v>
      </c>
    </row>
    <row r="28" spans="1:6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44">
        <f>+'[1]MI17.01'!$D$11</f>
        <v>10</v>
      </c>
      <c r="F28" s="44">
        <v>10</v>
      </c>
    </row>
    <row r="29" spans="1:6" s="10" customFormat="1" ht="19.5" customHeight="1" x14ac:dyDescent="0.25">
      <c r="A29" s="11" t="s">
        <v>47</v>
      </c>
      <c r="B29" s="8" t="s">
        <v>12</v>
      </c>
      <c r="C29" s="53">
        <v>18</v>
      </c>
      <c r="D29" s="53">
        <v>18</v>
      </c>
      <c r="E29" s="44">
        <f>+'[1]MI17.01'!$D$12</f>
        <v>17</v>
      </c>
      <c r="F29" s="44">
        <v>16</v>
      </c>
    </row>
    <row r="30" spans="1:6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44">
        <v>0</v>
      </c>
      <c r="F30" s="44">
        <v>0</v>
      </c>
    </row>
    <row r="31" spans="1:6" s="10" customFormat="1" ht="19.5" customHeight="1" x14ac:dyDescent="0.25">
      <c r="A31" s="11" t="s">
        <v>49</v>
      </c>
      <c r="B31" s="8" t="s">
        <v>14</v>
      </c>
      <c r="C31" s="53">
        <v>35</v>
      </c>
      <c r="D31" s="53">
        <v>65</v>
      </c>
      <c r="E31" s="44">
        <v>66</v>
      </c>
      <c r="F31" s="44">
        <v>66</v>
      </c>
    </row>
    <row r="32" spans="1:6" s="10" customFormat="1" ht="19.5" customHeight="1" x14ac:dyDescent="0.25">
      <c r="A32" s="11" t="s">
        <v>50</v>
      </c>
      <c r="B32" s="8" t="s">
        <v>21</v>
      </c>
      <c r="C32" s="53">
        <v>7968</v>
      </c>
      <c r="D32" s="53">
        <v>7182</v>
      </c>
      <c r="E32" s="44">
        <v>7493</v>
      </c>
      <c r="F32" s="44">
        <v>8143</v>
      </c>
    </row>
  </sheetData>
  <mergeCells count="3">
    <mergeCell ref="A1:B1"/>
    <mergeCell ref="A2:B2"/>
    <mergeCell ref="A3:F3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DC01-3072-4975-A8D2-158C4EF4889D}">
  <dimension ref="A1:G32"/>
  <sheetViews>
    <sheetView view="pageBreakPreview" topLeftCell="A5" zoomScaleNormal="100" zoomScaleSheetLayoutView="100" workbookViewId="0">
      <selection activeCell="I5" sqref="I5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5" width="23.5703125" style="1" customWidth="1"/>
    <col min="6" max="7" width="23" style="1" customWidth="1"/>
    <col min="8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</row>
    <row r="2" spans="1:7" ht="30" customHeight="1" x14ac:dyDescent="0.3">
      <c r="A2" s="56" t="s">
        <v>54</v>
      </c>
      <c r="B2" s="56"/>
      <c r="C2" s="56"/>
      <c r="D2" s="56"/>
      <c r="E2" s="56"/>
    </row>
    <row r="3" spans="1:7" ht="19.5" customHeight="1" x14ac:dyDescent="0.4">
      <c r="A3" s="57" t="s">
        <v>0</v>
      </c>
      <c r="B3" s="57"/>
      <c r="C3" s="57"/>
      <c r="D3" s="57"/>
      <c r="E3" s="57"/>
      <c r="F3" s="57"/>
      <c r="G3" s="57"/>
    </row>
    <row r="4" spans="1:7" ht="19.5" customHeight="1" x14ac:dyDescent="0.3">
      <c r="A4" s="2"/>
      <c r="B4" s="3" t="s">
        <v>22</v>
      </c>
      <c r="C4" s="45">
        <v>44561</v>
      </c>
      <c r="D4" s="45">
        <v>44651</v>
      </c>
      <c r="E4" s="45">
        <v>44742</v>
      </c>
      <c r="F4" s="45">
        <v>44834</v>
      </c>
      <c r="G4" s="45">
        <v>44926</v>
      </c>
    </row>
    <row r="5" spans="1:7" ht="19.5" customHeight="1" x14ac:dyDescent="0.3">
      <c r="A5" s="4">
        <v>1</v>
      </c>
      <c r="B5" s="5" t="s">
        <v>1</v>
      </c>
      <c r="C5" s="46">
        <v>112.48348</v>
      </c>
      <c r="D5" s="46">
        <v>106.875136</v>
      </c>
      <c r="E5" s="46">
        <v>97.253255999999993</v>
      </c>
      <c r="F5" s="46">
        <v>101.66338</v>
      </c>
      <c r="G5" s="46">
        <v>125.37457099999999</v>
      </c>
    </row>
    <row r="6" spans="1:7" s="10" customFormat="1" ht="19.5" customHeight="1" x14ac:dyDescent="0.25">
      <c r="A6" s="7" t="s">
        <v>23</v>
      </c>
      <c r="B6" s="8" t="s">
        <v>2</v>
      </c>
      <c r="C6" s="47">
        <v>5.4058770000000003</v>
      </c>
      <c r="D6" s="47">
        <v>2.9081999999999999</v>
      </c>
      <c r="E6" s="47">
        <v>11.345734</v>
      </c>
      <c r="F6" s="47">
        <v>9.760313</v>
      </c>
      <c r="G6" s="47">
        <v>11.045817</v>
      </c>
    </row>
    <row r="7" spans="1:7" s="10" customFormat="1" ht="35.450000000000003" customHeight="1" x14ac:dyDescent="0.25">
      <c r="A7" s="11" t="s">
        <v>24</v>
      </c>
      <c r="B7" s="8" t="s">
        <v>25</v>
      </c>
      <c r="C7" s="48">
        <v>5.6276020000000004</v>
      </c>
      <c r="D7" s="48">
        <v>7.837161</v>
      </c>
      <c r="E7" s="48">
        <v>5.830279</v>
      </c>
      <c r="F7" s="48">
        <v>10.341789</v>
      </c>
      <c r="G7" s="48">
        <v>25.080423</v>
      </c>
    </row>
    <row r="8" spans="1:7" s="10" customFormat="1" ht="19.5" customHeight="1" x14ac:dyDescent="0.25">
      <c r="A8" s="11" t="s">
        <v>26</v>
      </c>
      <c r="B8" s="8" t="s">
        <v>19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48">
        <v>81.708326</v>
      </c>
      <c r="D9" s="48">
        <v>77.396308000000005</v>
      </c>
      <c r="E9" s="48">
        <v>67.739491000000001</v>
      </c>
      <c r="F9" s="48">
        <v>68.235151999999999</v>
      </c>
      <c r="G9" s="48">
        <v>73.186676000000006</v>
      </c>
    </row>
    <row r="10" spans="1:7" s="10" customFormat="1" ht="19.5" customHeight="1" x14ac:dyDescent="0.25">
      <c r="A10" s="11" t="s">
        <v>28</v>
      </c>
      <c r="B10" s="8" t="s">
        <v>6</v>
      </c>
      <c r="C10" s="48">
        <v>7.0599790000000002</v>
      </c>
      <c r="D10" s="48">
        <v>7.5094979999999998</v>
      </c>
      <c r="E10" s="48">
        <v>6.9620199999999999</v>
      </c>
      <c r="F10" s="48">
        <v>6.424175</v>
      </c>
      <c r="G10" s="48">
        <v>6.2802959999999999</v>
      </c>
    </row>
    <row r="11" spans="1:7" s="10" customFormat="1" ht="19.5" customHeight="1" x14ac:dyDescent="0.25">
      <c r="A11" s="11" t="s">
        <v>29</v>
      </c>
      <c r="B11" s="8" t="s">
        <v>7</v>
      </c>
      <c r="C11" s="48">
        <v>12.681696000000001</v>
      </c>
      <c r="D11" s="48">
        <v>11.223969</v>
      </c>
      <c r="E11" s="48">
        <v>5.3757320000000002</v>
      </c>
      <c r="F11" s="48">
        <v>6.9019510000000004</v>
      </c>
      <c r="G11" s="48">
        <v>9.7813590000000001</v>
      </c>
    </row>
    <row r="12" spans="1:7" s="10" customFormat="1" ht="19.5" customHeight="1" x14ac:dyDescent="0.25">
      <c r="A12" s="13" t="s">
        <v>30</v>
      </c>
      <c r="B12" s="5" t="s">
        <v>3</v>
      </c>
      <c r="C12" s="46">
        <v>60.772035000000002</v>
      </c>
      <c r="D12" s="46">
        <v>62.782239000000004</v>
      </c>
      <c r="E12" s="46">
        <v>62.387468999999996</v>
      </c>
      <c r="F12" s="46">
        <v>73.258449999999996</v>
      </c>
      <c r="G12" s="46">
        <v>96.189264000000009</v>
      </c>
    </row>
    <row r="13" spans="1:7" s="10" customFormat="1" ht="33.6" customHeight="1" x14ac:dyDescent="0.25">
      <c r="A13" s="11" t="s">
        <v>31</v>
      </c>
      <c r="B13" s="8" t="s">
        <v>32</v>
      </c>
      <c r="C13" s="48">
        <v>3.3901400000000002</v>
      </c>
      <c r="D13" s="48">
        <v>1.944156</v>
      </c>
      <c r="E13" s="48">
        <v>3.7424110000000002</v>
      </c>
      <c r="F13" s="48">
        <v>3.7424080000000002</v>
      </c>
      <c r="G13" s="48">
        <v>3.742407</v>
      </c>
    </row>
    <row r="14" spans="1:7" s="10" customFormat="1" ht="19.5" customHeight="1" x14ac:dyDescent="0.25">
      <c r="A14" s="11" t="s">
        <v>33</v>
      </c>
      <c r="B14" s="8" t="s">
        <v>4</v>
      </c>
      <c r="C14" s="48">
        <v>54.257193999999998</v>
      </c>
      <c r="D14" s="48">
        <v>57.423126000000003</v>
      </c>
      <c r="E14" s="48">
        <v>52.612180000000002</v>
      </c>
      <c r="F14" s="48">
        <v>59.731752</v>
      </c>
      <c r="G14" s="48">
        <v>62.202150000000003</v>
      </c>
    </row>
    <row r="15" spans="1:7" s="10" customFormat="1" ht="19.5" customHeight="1" x14ac:dyDescent="0.25">
      <c r="A15" s="11" t="s">
        <v>34</v>
      </c>
      <c r="B15" s="8" t="s">
        <v>5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48">
        <v>3.124701</v>
      </c>
      <c r="D16" s="48">
        <v>3.4149569999999998</v>
      </c>
      <c r="E16" s="48">
        <v>6.0328780000000002</v>
      </c>
      <c r="F16" s="48">
        <v>9.7842900000000004</v>
      </c>
      <c r="G16" s="48">
        <v>30.244706999999998</v>
      </c>
    </row>
    <row r="17" spans="1:7" s="10" customFormat="1" ht="19.5" customHeight="1" x14ac:dyDescent="0.25">
      <c r="A17" s="13" t="s">
        <v>36</v>
      </c>
      <c r="B17" s="5" t="s">
        <v>37</v>
      </c>
      <c r="C17" s="46">
        <v>51.711444999999998</v>
      </c>
      <c r="D17" s="46">
        <v>44.092897000000001</v>
      </c>
      <c r="E17" s="46">
        <v>34.865786999999997</v>
      </c>
      <c r="F17" s="46">
        <v>28.40493</v>
      </c>
      <c r="G17" s="46">
        <v>29.185307000000002</v>
      </c>
    </row>
    <row r="18" spans="1:7" s="10" customFormat="1" ht="19.5" customHeight="1" x14ac:dyDescent="0.25">
      <c r="A18" s="11" t="s">
        <v>38</v>
      </c>
      <c r="B18" s="8" t="s">
        <v>20</v>
      </c>
      <c r="C18" s="48">
        <v>46.687367000000002</v>
      </c>
      <c r="D18" s="48">
        <v>44.777932999999997</v>
      </c>
      <c r="E18" s="48">
        <v>30.97279</v>
      </c>
      <c r="F18" s="48">
        <v>23.540203000000002</v>
      </c>
      <c r="G18" s="48">
        <v>23.540203000000002</v>
      </c>
    </row>
    <row r="19" spans="1:7" s="10" customFormat="1" ht="19.5" customHeight="1" x14ac:dyDescent="0.25">
      <c r="A19" s="11" t="s">
        <v>39</v>
      </c>
      <c r="B19" s="8" t="s">
        <v>9</v>
      </c>
      <c r="C19" s="48">
        <v>4.6089349999999962</v>
      </c>
      <c r="D19" s="48">
        <v>5.0240780000000029</v>
      </c>
      <c r="E19" s="48">
        <v>17.196635999999998</v>
      </c>
      <c r="F19" s="48">
        <v>17.196635999999998</v>
      </c>
      <c r="G19" s="48">
        <v>4.9914930000000002</v>
      </c>
    </row>
    <row r="20" spans="1:7" s="10" customFormat="1" ht="19.5" customHeight="1" x14ac:dyDescent="0.25">
      <c r="A20" s="11" t="s">
        <v>40</v>
      </c>
      <c r="B20" s="8" t="s">
        <v>10</v>
      </c>
      <c r="C20" s="48">
        <v>0.41514299999999998</v>
      </c>
      <c r="D20" s="48">
        <v>-5.7091139999999996</v>
      </c>
      <c r="E20" s="48">
        <v>-13.303639</v>
      </c>
      <c r="F20" s="48">
        <v>-12.331909</v>
      </c>
      <c r="G20" s="48">
        <v>0.65361100000000005</v>
      </c>
    </row>
    <row r="21" spans="1:7" s="10" customFormat="1" ht="19.5" customHeight="1" x14ac:dyDescent="0.25">
      <c r="A21" s="13"/>
      <c r="B21" s="5" t="s">
        <v>41</v>
      </c>
      <c r="C21" s="46">
        <v>112.48348</v>
      </c>
      <c r="D21" s="46">
        <v>106.875136</v>
      </c>
      <c r="E21" s="46">
        <v>97.253255999999993</v>
      </c>
      <c r="F21" s="46">
        <v>101.66338</v>
      </c>
      <c r="G21" s="46">
        <v>125.374571</v>
      </c>
    </row>
    <row r="22" spans="1:7" s="10" customFormat="1" ht="19.5" customHeight="1" x14ac:dyDescent="0.25">
      <c r="A22" s="14"/>
      <c r="B22" s="15"/>
      <c r="C22" s="49"/>
      <c r="D22" s="49"/>
      <c r="E22" s="49"/>
      <c r="F22" s="49"/>
      <c r="G22" s="49"/>
    </row>
    <row r="23" spans="1:7" s="10" customFormat="1" ht="19.5" customHeight="1" x14ac:dyDescent="0.25">
      <c r="A23" s="32"/>
      <c r="B23" s="5" t="s">
        <v>17</v>
      </c>
      <c r="C23" s="50"/>
      <c r="D23" s="50"/>
      <c r="E23" s="50"/>
      <c r="F23" s="50"/>
      <c r="G23" s="50"/>
    </row>
    <row r="24" spans="1:7" s="10" customFormat="1" ht="19.5" customHeight="1" x14ac:dyDescent="0.25">
      <c r="A24" s="18" t="s">
        <v>42</v>
      </c>
      <c r="B24" s="8" t="s">
        <v>16</v>
      </c>
      <c r="C24" s="51">
        <v>3.690701959078791E-3</v>
      </c>
      <c r="D24" s="51">
        <v>-5.3418542550439423E-2</v>
      </c>
      <c r="E24" s="51">
        <v>-0.13679376451930822</v>
      </c>
      <c r="F24" s="51">
        <v>0</v>
      </c>
      <c r="G24" s="51">
        <v>0</v>
      </c>
    </row>
    <row r="25" spans="1:7" s="10" customFormat="1" ht="19.5" customHeight="1" x14ac:dyDescent="0.25">
      <c r="A25" s="18" t="s">
        <v>43</v>
      </c>
      <c r="B25" s="8" t="s">
        <v>15</v>
      </c>
      <c r="C25" s="51">
        <v>8.0280680611419779E-3</v>
      </c>
      <c r="D25" s="51">
        <v>-0.12947922201619005</v>
      </c>
      <c r="E25" s="51">
        <v>-0.38156715062820751</v>
      </c>
      <c r="F25" s="51">
        <v>-0.43414678367452408</v>
      </c>
      <c r="G25" s="51">
        <v>2.2395207287009181E-2</v>
      </c>
    </row>
    <row r="26" spans="1:7" s="10" customFormat="1" ht="19.5" customHeight="1" x14ac:dyDescent="0.25">
      <c r="A26" s="18" t="s">
        <v>44</v>
      </c>
      <c r="B26" s="20" t="s">
        <v>53</v>
      </c>
      <c r="C26" s="51">
        <v>0.23104207048539477</v>
      </c>
      <c r="D26" s="51">
        <v>5.2761475643919128E-2</v>
      </c>
      <c r="E26" s="54">
        <v>0.11859408113272595</v>
      </c>
      <c r="F26" s="54">
        <v>0.16223490924849954</v>
      </c>
      <c r="G26" s="54">
        <v>0.16104165095357412</v>
      </c>
    </row>
    <row r="27" spans="1:7" s="10" customFormat="1" ht="19.5" customHeight="1" x14ac:dyDescent="0.25">
      <c r="A27" s="11" t="s">
        <v>45</v>
      </c>
      <c r="B27" s="8" t="s">
        <v>18</v>
      </c>
      <c r="C27" s="52">
        <v>0.82862012644635574</v>
      </c>
      <c r="D27" s="52">
        <v>0.60723238465634766</v>
      </c>
      <c r="E27" s="52">
        <v>1.556400732929291</v>
      </c>
      <c r="F27" s="52">
        <v>1.159236260449731</v>
      </c>
      <c r="G27" s="52">
        <v>1.7518808831424435</v>
      </c>
    </row>
    <row r="28" spans="1:7" s="10" customFormat="1" ht="19.5" customHeight="1" x14ac:dyDescent="0.25">
      <c r="A28" s="11" t="s">
        <v>46</v>
      </c>
      <c r="B28" s="8" t="s">
        <v>11</v>
      </c>
      <c r="C28" s="53">
        <v>10</v>
      </c>
      <c r="D28" s="53">
        <v>10</v>
      </c>
      <c r="E28" s="53">
        <v>10</v>
      </c>
      <c r="F28" s="53">
        <v>10</v>
      </c>
      <c r="G28" s="53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53">
        <v>20</v>
      </c>
      <c r="D29" s="53">
        <v>18</v>
      </c>
      <c r="E29" s="53">
        <v>18</v>
      </c>
      <c r="F29" s="53">
        <v>18</v>
      </c>
      <c r="G29" s="53">
        <v>18</v>
      </c>
    </row>
    <row r="30" spans="1:7" s="10" customFormat="1" ht="19.5" customHeight="1" x14ac:dyDescent="0.25">
      <c r="A30" s="11" t="s">
        <v>48</v>
      </c>
      <c r="B30" s="8" t="s">
        <v>13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53">
        <v>41</v>
      </c>
      <c r="D31" s="53">
        <v>40</v>
      </c>
      <c r="E31" s="53">
        <v>40</v>
      </c>
      <c r="F31" s="53">
        <v>38</v>
      </c>
      <c r="G31" s="53">
        <v>35</v>
      </c>
    </row>
    <row r="32" spans="1:7" s="10" customFormat="1" ht="19.5" customHeight="1" x14ac:dyDescent="0.25">
      <c r="A32" s="11" t="s">
        <v>50</v>
      </c>
      <c r="B32" s="8" t="s">
        <v>21</v>
      </c>
      <c r="C32" s="53">
        <v>7119</v>
      </c>
      <c r="D32" s="53">
        <v>6736</v>
      </c>
      <c r="E32" s="53">
        <v>7791</v>
      </c>
      <c r="F32" s="53">
        <v>8196</v>
      </c>
      <c r="G32" s="53">
        <v>7968</v>
      </c>
    </row>
  </sheetData>
  <mergeCells count="3">
    <mergeCell ref="A1:E1"/>
    <mergeCell ref="A2:E2"/>
    <mergeCell ref="A3:G3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7873C-9CB3-4CB9-BEE3-E8818E0B8C7A}">
  <dimension ref="A1:G32"/>
  <sheetViews>
    <sheetView view="pageBreakPreview" zoomScale="85" zoomScaleNormal="100" zoomScaleSheetLayoutView="85" workbookViewId="0">
      <selection activeCell="H3" sqref="H1:H1048576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3" width="23.42578125" style="23" customWidth="1"/>
    <col min="4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  <c r="F1" s="55"/>
      <c r="G1" s="55"/>
    </row>
    <row r="2" spans="1:7" ht="30" customHeight="1" x14ac:dyDescent="0.3">
      <c r="A2" s="56" t="s">
        <v>54</v>
      </c>
      <c r="B2" s="56"/>
      <c r="C2" s="56"/>
      <c r="D2" s="56"/>
      <c r="E2" s="56"/>
      <c r="F2" s="56"/>
      <c r="G2" s="56"/>
    </row>
    <row r="3" spans="1:7" ht="19.5" customHeight="1" x14ac:dyDescent="0.4">
      <c r="A3" s="25"/>
      <c r="B3" s="25"/>
      <c r="C3" s="25"/>
      <c r="D3" s="25"/>
      <c r="E3" s="25"/>
      <c r="F3" s="25"/>
      <c r="G3" s="26" t="s">
        <v>0</v>
      </c>
    </row>
    <row r="4" spans="1:7" ht="19.5" customHeight="1" x14ac:dyDescent="0.3">
      <c r="A4" s="2"/>
      <c r="B4" s="3" t="s">
        <v>22</v>
      </c>
      <c r="C4" s="24">
        <v>44196</v>
      </c>
      <c r="D4" s="36">
        <v>44286</v>
      </c>
      <c r="E4" s="27">
        <v>44377</v>
      </c>
      <c r="F4" s="27">
        <v>44469</v>
      </c>
      <c r="G4" s="27">
        <v>44561</v>
      </c>
    </row>
    <row r="5" spans="1:7" ht="19.5" customHeight="1" x14ac:dyDescent="0.3">
      <c r="A5" s="4">
        <v>1</v>
      </c>
      <c r="B5" s="5" t="s">
        <v>1</v>
      </c>
      <c r="C5" s="6">
        <v>127.417012</v>
      </c>
      <c r="D5" s="37">
        <v>120.195007</v>
      </c>
      <c r="E5" s="28">
        <v>117.825926</v>
      </c>
      <c r="F5" s="28">
        <v>119.12225099999999</v>
      </c>
      <c r="G5" s="28">
        <v>112.48348</v>
      </c>
    </row>
    <row r="6" spans="1:7" s="10" customFormat="1" ht="19.5" customHeight="1" x14ac:dyDescent="0.25">
      <c r="A6" s="7" t="s">
        <v>23</v>
      </c>
      <c r="B6" s="8" t="s">
        <v>2</v>
      </c>
      <c r="C6" s="9">
        <v>5.4274339999999999</v>
      </c>
      <c r="D6" s="38">
        <v>4.2481179999999998</v>
      </c>
      <c r="E6" s="29">
        <v>5.5472780000000004</v>
      </c>
      <c r="F6" s="29">
        <v>5.588444</v>
      </c>
      <c r="G6" s="29">
        <v>5.4058770000000003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8.4893630000000009</v>
      </c>
      <c r="D7" s="39">
        <v>4.1898039999999996</v>
      </c>
      <c r="E7" s="30">
        <v>8.3508510000000005</v>
      </c>
      <c r="F7" s="30">
        <v>5.8939310000000003</v>
      </c>
      <c r="G7" s="30">
        <v>5.6276020000000004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0.28223399999999998</v>
      </c>
      <c r="D8" s="39">
        <v>0</v>
      </c>
      <c r="E8" s="30">
        <v>0</v>
      </c>
      <c r="F8" s="30">
        <v>0</v>
      </c>
      <c r="G8" s="30">
        <v>0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87.759004000000004</v>
      </c>
      <c r="D9" s="39">
        <v>85.264594000000002</v>
      </c>
      <c r="E9" s="30">
        <v>83.144169000000005</v>
      </c>
      <c r="F9" s="30">
        <v>86.338978999999995</v>
      </c>
      <c r="G9" s="30">
        <v>81.708326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7.2765060000000004</v>
      </c>
      <c r="D10" s="39">
        <v>7.3618800000000002</v>
      </c>
      <c r="E10" s="30">
        <v>7.4169790000000004</v>
      </c>
      <c r="F10" s="30">
        <v>7.4663250000000003</v>
      </c>
      <c r="G10" s="30">
        <v>7.0599790000000002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18.182470999999993</v>
      </c>
      <c r="D11" s="39">
        <v>19.130611000000002</v>
      </c>
      <c r="E11" s="30">
        <v>13.366649000000001</v>
      </c>
      <c r="F11" s="30">
        <v>13.834572</v>
      </c>
      <c r="G11" s="30">
        <v>12.681696000000001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74.601827</v>
      </c>
      <c r="D12" s="37">
        <v>67.191672999999994</v>
      </c>
      <c r="E12" s="28">
        <v>64.734251999999998</v>
      </c>
      <c r="F12" s="28">
        <v>65.901257999999999</v>
      </c>
      <c r="G12" s="28">
        <v>60.772035000000002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3.3901400000000002</v>
      </c>
      <c r="D13" s="39">
        <v>3.3943409999999998</v>
      </c>
      <c r="E13" s="30">
        <v>3.3964409999999998</v>
      </c>
      <c r="F13" s="30">
        <v>4.3929900000000002</v>
      </c>
      <c r="G13" s="30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62.316291</v>
      </c>
      <c r="D14" s="39">
        <v>57.254508000000001</v>
      </c>
      <c r="E14" s="30">
        <v>57.024312999999999</v>
      </c>
      <c r="F14" s="30">
        <v>56.939940999999997</v>
      </c>
      <c r="G14" s="30">
        <v>54.257193999999998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39">
        <v>0</v>
      </c>
      <c r="E15" s="30">
        <v>0</v>
      </c>
      <c r="F15" s="30">
        <v>0</v>
      </c>
      <c r="G15" s="30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8.8953959999999981</v>
      </c>
      <c r="D16" s="39">
        <v>6.542823999999996</v>
      </c>
      <c r="E16" s="30">
        <v>4.3134980000000001</v>
      </c>
      <c r="F16" s="30">
        <v>4.568327</v>
      </c>
      <c r="G16" s="30">
        <v>3.124701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52.815185</v>
      </c>
      <c r="D17" s="37">
        <v>53.003334000000002</v>
      </c>
      <c r="E17" s="28">
        <v>53.091673999999998</v>
      </c>
      <c r="F17" s="28">
        <v>53.220993</v>
      </c>
      <c r="G17" s="28">
        <v>51.711444999999998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47.564328000000003</v>
      </c>
      <c r="D18" s="39">
        <v>47.564328000000003</v>
      </c>
      <c r="E18" s="30">
        <v>47.564328000000003</v>
      </c>
      <c r="F18" s="30">
        <v>48.12</v>
      </c>
      <c r="G18" s="30">
        <v>46.687367000000002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4.6089349999999962</v>
      </c>
      <c r="D19" s="39">
        <v>5.250856999999999</v>
      </c>
      <c r="E19" s="30">
        <v>5.2508569999999946</v>
      </c>
      <c r="F19" s="30">
        <v>4.6089350000000024</v>
      </c>
      <c r="G19" s="30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0.64192199999999999</v>
      </c>
      <c r="D20" s="39">
        <v>0.18814900000000001</v>
      </c>
      <c r="E20" s="30">
        <v>0.27648899999999998</v>
      </c>
      <c r="F20" s="30">
        <v>0.492058</v>
      </c>
      <c r="G20" s="30">
        <v>0.41514299999999998</v>
      </c>
    </row>
    <row r="21" spans="1:7" s="10" customFormat="1" ht="19.5" customHeight="1" x14ac:dyDescent="0.25">
      <c r="A21" s="13"/>
      <c r="B21" s="5" t="s">
        <v>41</v>
      </c>
      <c r="C21" s="6">
        <v>127.417012</v>
      </c>
      <c r="D21" s="37">
        <v>120.195007</v>
      </c>
      <c r="E21" s="28">
        <v>117.825926</v>
      </c>
      <c r="F21" s="28">
        <v>119.12225100000001</v>
      </c>
      <c r="G21" s="28">
        <v>112.48348</v>
      </c>
    </row>
    <row r="22" spans="1:7" s="10" customFormat="1" ht="19.5" customHeight="1" x14ac:dyDescent="0.25">
      <c r="A22" s="14"/>
      <c r="B22" s="15"/>
      <c r="C22" s="16"/>
      <c r="D22" s="40"/>
      <c r="E22" s="31"/>
      <c r="F22" s="31"/>
      <c r="G22" s="31"/>
    </row>
    <row r="23" spans="1:7" s="10" customFormat="1" ht="19.5" customHeight="1" x14ac:dyDescent="0.25">
      <c r="A23" s="17"/>
      <c r="B23" s="5" t="s">
        <v>17</v>
      </c>
      <c r="C23" s="17"/>
      <c r="D23" s="41"/>
      <c r="E23" s="32"/>
      <c r="F23" s="32"/>
      <c r="G23" s="32"/>
    </row>
    <row r="24" spans="1:7" s="10" customFormat="1" ht="19.5" customHeight="1" x14ac:dyDescent="0.25">
      <c r="A24" s="18" t="s">
        <v>42</v>
      </c>
      <c r="B24" s="8" t="s">
        <v>16</v>
      </c>
      <c r="C24" s="19">
        <v>5.0379614929284321E-3</v>
      </c>
      <c r="D24" s="42">
        <v>1.5653645246678175E-3</v>
      </c>
      <c r="E24" s="33">
        <v>2.346588814417635E-3</v>
      </c>
      <c r="F24" s="33">
        <v>4.1306976309572925E-3</v>
      </c>
      <c r="G24" s="33">
        <v>3.690701959078791E-3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1.2154118176429753E-2</v>
      </c>
      <c r="D25" s="42">
        <v>3.5497578322148567E-3</v>
      </c>
      <c r="E25" s="33">
        <v>5.2077657223616649E-3</v>
      </c>
      <c r="F25" s="33">
        <v>9.2455621788191736E-3</v>
      </c>
      <c r="G25" s="33">
        <v>8.0280680611419779E-3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0.1576555467135671</v>
      </c>
      <c r="D26" s="42">
        <v>0.11603213122091517</v>
      </c>
      <c r="E26" s="42">
        <v>0.11099485004308667</v>
      </c>
      <c r="F26" s="33">
        <v>0.1666853345333015</v>
      </c>
      <c r="G26" s="33">
        <v>0.23104207048539477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0.55767778025746628</v>
      </c>
      <c r="D27" s="43">
        <v>0.35843122946217898</v>
      </c>
      <c r="E27" s="34">
        <v>0.67498403989693845</v>
      </c>
      <c r="F27" s="34">
        <v>0.57423368882363779</v>
      </c>
      <c r="G27" s="34">
        <v>0.82862012644635574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44">
        <v>10</v>
      </c>
      <c r="E28" s="35">
        <v>10</v>
      </c>
      <c r="F28" s="35">
        <v>10</v>
      </c>
      <c r="G28" s="35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19</v>
      </c>
      <c r="D29" s="44">
        <v>19</v>
      </c>
      <c r="E29" s="35">
        <v>20</v>
      </c>
      <c r="F29" s="35">
        <v>20</v>
      </c>
      <c r="G29" s="35">
        <v>20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44">
        <v>0</v>
      </c>
      <c r="E30" s="35">
        <v>0</v>
      </c>
      <c r="F30" s="35">
        <v>0</v>
      </c>
      <c r="G30" s="35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41</v>
      </c>
      <c r="D31" s="44">
        <v>41</v>
      </c>
      <c r="E31" s="35">
        <v>42</v>
      </c>
      <c r="F31" s="35">
        <v>41</v>
      </c>
      <c r="G31" s="35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7917</v>
      </c>
      <c r="D32" s="44">
        <v>7129</v>
      </c>
      <c r="E32" s="35">
        <v>7717</v>
      </c>
      <c r="F32" s="35">
        <v>7515</v>
      </c>
      <c r="G32" s="35">
        <v>7119</v>
      </c>
    </row>
  </sheetData>
  <mergeCells count="2">
    <mergeCell ref="A2:G2"/>
    <mergeCell ref="A1:G1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7847-FA29-44C5-B721-503D6F2B8960}">
  <dimension ref="A1:G32"/>
  <sheetViews>
    <sheetView view="pageBreakPreview" zoomScale="85" zoomScaleNormal="100" zoomScaleSheetLayoutView="85" workbookViewId="0">
      <selection activeCell="L13" sqref="L13"/>
    </sheetView>
  </sheetViews>
  <sheetFormatPr defaultColWidth="9.140625" defaultRowHeight="18.75" x14ac:dyDescent="0.3"/>
  <cols>
    <col min="1" max="1" width="6" style="1" customWidth="1"/>
    <col min="2" max="2" width="61.28515625" style="23" customWidth="1"/>
    <col min="3" max="7" width="23.5703125" style="1" customWidth="1"/>
    <col min="8" max="8" width="8" style="1" customWidth="1"/>
    <col min="9" max="16384" width="9.140625" style="1"/>
  </cols>
  <sheetData>
    <row r="1" spans="1:7" ht="30" customHeight="1" x14ac:dyDescent="0.4">
      <c r="A1" s="55" t="s">
        <v>52</v>
      </c>
      <c r="B1" s="55"/>
      <c r="C1" s="55"/>
      <c r="D1" s="55"/>
      <c r="E1" s="55"/>
      <c r="F1" s="55"/>
      <c r="G1" s="55"/>
    </row>
    <row r="2" spans="1:7" ht="30" customHeight="1" x14ac:dyDescent="0.3">
      <c r="A2" s="56" t="s">
        <v>54</v>
      </c>
      <c r="B2" s="56"/>
      <c r="C2" s="56"/>
      <c r="D2" s="56"/>
      <c r="E2" s="56"/>
      <c r="F2" s="56"/>
      <c r="G2" s="56"/>
    </row>
    <row r="3" spans="1:7" ht="19.5" customHeight="1" x14ac:dyDescent="0.4">
      <c r="A3" s="57" t="s">
        <v>0</v>
      </c>
      <c r="B3" s="57"/>
      <c r="C3" s="57"/>
      <c r="D3" s="57"/>
      <c r="E3" s="57"/>
      <c r="F3" s="57"/>
      <c r="G3" s="57"/>
    </row>
    <row r="4" spans="1:7" ht="19.5" customHeight="1" x14ac:dyDescent="0.3">
      <c r="A4" s="2"/>
      <c r="B4" s="3" t="s">
        <v>22</v>
      </c>
      <c r="C4" s="24">
        <v>43830</v>
      </c>
      <c r="D4" s="24">
        <v>43921</v>
      </c>
      <c r="E4" s="24">
        <v>44012</v>
      </c>
      <c r="F4" s="24">
        <v>44104</v>
      </c>
      <c r="G4" s="24">
        <v>44196</v>
      </c>
    </row>
    <row r="5" spans="1:7" ht="19.5" customHeight="1" x14ac:dyDescent="0.3">
      <c r="A5" s="4">
        <v>1</v>
      </c>
      <c r="B5" s="5" t="s">
        <v>1</v>
      </c>
      <c r="C5" s="6">
        <v>125.289823</v>
      </c>
      <c r="D5" s="6">
        <v>136.01676699999999</v>
      </c>
      <c r="E5" s="6">
        <v>138.33971500000001</v>
      </c>
      <c r="F5" s="6">
        <v>131.84271799999999</v>
      </c>
      <c r="G5" s="6">
        <v>127.417012</v>
      </c>
    </row>
    <row r="6" spans="1:7" s="10" customFormat="1" ht="19.5" customHeight="1" x14ac:dyDescent="0.25">
      <c r="A6" s="7" t="s">
        <v>23</v>
      </c>
      <c r="B6" s="8" t="s">
        <v>2</v>
      </c>
      <c r="C6" s="9">
        <v>2.6434850000000001</v>
      </c>
      <c r="D6" s="9">
        <v>4.710769</v>
      </c>
      <c r="E6" s="9">
        <v>6.2180140000000002</v>
      </c>
      <c r="F6" s="9">
        <v>6.9310340000000004</v>
      </c>
      <c r="G6" s="9">
        <v>5.4274339999999999</v>
      </c>
    </row>
    <row r="7" spans="1:7" s="10" customFormat="1" ht="35.450000000000003" customHeight="1" x14ac:dyDescent="0.25">
      <c r="A7" s="11" t="s">
        <v>24</v>
      </c>
      <c r="B7" s="8" t="s">
        <v>25</v>
      </c>
      <c r="C7" s="12">
        <v>6.6448869999999998</v>
      </c>
      <c r="D7" s="12">
        <v>7.9404440000000003</v>
      </c>
      <c r="E7" s="12">
        <v>9.6841010000000001</v>
      </c>
      <c r="F7" s="12">
        <v>7.7621000000000002</v>
      </c>
      <c r="G7" s="12">
        <v>8.4893630000000009</v>
      </c>
    </row>
    <row r="8" spans="1:7" s="10" customFormat="1" ht="19.5" customHeight="1" x14ac:dyDescent="0.25">
      <c r="A8" s="11" t="s">
        <v>26</v>
      </c>
      <c r="B8" s="8" t="s">
        <v>19</v>
      </c>
      <c r="C8" s="12">
        <v>0.59961299999999995</v>
      </c>
      <c r="D8" s="12">
        <v>0</v>
      </c>
      <c r="E8" s="12">
        <v>0</v>
      </c>
      <c r="F8" s="12">
        <v>0.28223399999999998</v>
      </c>
      <c r="G8" s="12">
        <v>0.28223399999999998</v>
      </c>
    </row>
    <row r="9" spans="1:7" s="10" customFormat="1" ht="19.5" customHeight="1" x14ac:dyDescent="0.25">
      <c r="A9" s="11" t="s">
        <v>27</v>
      </c>
      <c r="B9" s="8" t="s">
        <v>51</v>
      </c>
      <c r="C9" s="12">
        <v>95.762090999999998</v>
      </c>
      <c r="D9" s="12">
        <v>98.160398000000001</v>
      </c>
      <c r="E9" s="12">
        <v>93.452061999999998</v>
      </c>
      <c r="F9" s="12">
        <v>85.990153000000007</v>
      </c>
      <c r="G9" s="12">
        <v>87.759004000000004</v>
      </c>
    </row>
    <row r="10" spans="1:7" s="10" customFormat="1" ht="19.5" customHeight="1" x14ac:dyDescent="0.25">
      <c r="A10" s="11" t="s">
        <v>28</v>
      </c>
      <c r="B10" s="8" t="s">
        <v>6</v>
      </c>
      <c r="C10" s="12">
        <v>6.558675</v>
      </c>
      <c r="D10" s="12">
        <v>6.2992920000000003</v>
      </c>
      <c r="E10" s="12">
        <v>6.0875260000000004</v>
      </c>
      <c r="F10" s="12">
        <v>7.4238189999999999</v>
      </c>
      <c r="G10" s="12">
        <v>7.2765060000000004</v>
      </c>
    </row>
    <row r="11" spans="1:7" s="10" customFormat="1" ht="19.5" customHeight="1" x14ac:dyDescent="0.25">
      <c r="A11" s="11" t="s">
        <v>29</v>
      </c>
      <c r="B11" s="8" t="s">
        <v>7</v>
      </c>
      <c r="C11" s="12">
        <v>13.081072000000006</v>
      </c>
      <c r="D11" s="12">
        <v>18.905863999999994</v>
      </c>
      <c r="E11" s="12">
        <v>22.898012000000023</v>
      </c>
      <c r="F11" s="12">
        <v>23.453377999999987</v>
      </c>
      <c r="G11" s="12">
        <v>18.182470999999993</v>
      </c>
    </row>
    <row r="12" spans="1:7" s="10" customFormat="1" ht="19.5" customHeight="1" x14ac:dyDescent="0.25">
      <c r="A12" s="13" t="s">
        <v>30</v>
      </c>
      <c r="B12" s="5" t="s">
        <v>3</v>
      </c>
      <c r="C12" s="6">
        <v>73.107276999999996</v>
      </c>
      <c r="D12" s="6">
        <v>83.673000000000002</v>
      </c>
      <c r="E12" s="6">
        <v>85.768154999999993</v>
      </c>
      <c r="F12" s="6">
        <v>79.096604999999997</v>
      </c>
      <c r="G12" s="6">
        <v>74.601827</v>
      </c>
    </row>
    <row r="13" spans="1:7" s="10" customFormat="1" ht="33.6" customHeight="1" x14ac:dyDescent="0.25">
      <c r="A13" s="11" t="s">
        <v>31</v>
      </c>
      <c r="B13" s="8" t="s">
        <v>32</v>
      </c>
      <c r="C13" s="12">
        <v>9.407565</v>
      </c>
      <c r="D13" s="12">
        <v>8.0603660000000001</v>
      </c>
      <c r="E13" s="12">
        <v>8.0926580000000001</v>
      </c>
      <c r="F13" s="12">
        <v>3.0989969999999998</v>
      </c>
      <c r="G13" s="12">
        <v>3.3901400000000002</v>
      </c>
    </row>
    <row r="14" spans="1:7" s="10" customFormat="1" ht="19.5" customHeight="1" x14ac:dyDescent="0.25">
      <c r="A14" s="11" t="s">
        <v>33</v>
      </c>
      <c r="B14" s="8" t="s">
        <v>4</v>
      </c>
      <c r="C14" s="12">
        <v>59.938147999999998</v>
      </c>
      <c r="D14" s="12">
        <v>69.096371000000005</v>
      </c>
      <c r="E14" s="12">
        <v>70.449190999999999</v>
      </c>
      <c r="F14" s="12">
        <v>68.926004000000006</v>
      </c>
      <c r="G14" s="12">
        <v>62.316291</v>
      </c>
    </row>
    <row r="15" spans="1:7" s="10" customFormat="1" ht="19.5" customHeight="1" x14ac:dyDescent="0.25">
      <c r="A15" s="11" t="s">
        <v>34</v>
      </c>
      <c r="B15" s="8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0" customFormat="1" ht="19.5" customHeight="1" x14ac:dyDescent="0.25">
      <c r="A16" s="11" t="s">
        <v>35</v>
      </c>
      <c r="B16" s="8" t="s">
        <v>8</v>
      </c>
      <c r="C16" s="12">
        <v>3.7615639999999999</v>
      </c>
      <c r="D16" s="12">
        <v>6.516262999999995</v>
      </c>
      <c r="E16" s="12">
        <v>7.2263059999999939</v>
      </c>
      <c r="F16" s="12">
        <v>7.0716039999999936</v>
      </c>
      <c r="G16" s="12">
        <v>8.8953959999999981</v>
      </c>
    </row>
    <row r="17" spans="1:7" s="10" customFormat="1" ht="19.5" customHeight="1" x14ac:dyDescent="0.25">
      <c r="A17" s="13" t="s">
        <v>36</v>
      </c>
      <c r="B17" s="5" t="s">
        <v>37</v>
      </c>
      <c r="C17" s="6">
        <v>52.182546000000002</v>
      </c>
      <c r="D17" s="6">
        <v>52.343767</v>
      </c>
      <c r="E17" s="6">
        <v>52.571559999999998</v>
      </c>
      <c r="F17" s="6">
        <v>52.746113000000001</v>
      </c>
      <c r="G17" s="6">
        <v>52.815185</v>
      </c>
    </row>
    <row r="18" spans="1:7" s="10" customFormat="1" ht="19.5" customHeight="1" x14ac:dyDescent="0.25">
      <c r="A18" s="11" t="s">
        <v>38</v>
      </c>
      <c r="B18" s="8" t="s">
        <v>20</v>
      </c>
      <c r="C18" s="12">
        <v>46.855834999999999</v>
      </c>
      <c r="D18" s="12">
        <v>46.855834999999999</v>
      </c>
      <c r="E18" s="12">
        <v>46.855834999999999</v>
      </c>
      <c r="F18" s="12">
        <v>46.855834999999999</v>
      </c>
      <c r="G18" s="12">
        <v>47.564328000000003</v>
      </c>
    </row>
    <row r="19" spans="1:7" s="10" customFormat="1" ht="19.5" customHeight="1" x14ac:dyDescent="0.25">
      <c r="A19" s="11" t="s">
        <v>39</v>
      </c>
      <c r="B19" s="8" t="s">
        <v>9</v>
      </c>
      <c r="C19" s="12">
        <v>4.5216050000000028</v>
      </c>
      <c r="D19" s="12">
        <v>5.3267110000000004</v>
      </c>
      <c r="E19" s="12">
        <v>5.3267109999999986</v>
      </c>
      <c r="F19" s="12">
        <v>5.3267110000000022</v>
      </c>
      <c r="G19" s="12">
        <v>4.6089349999999962</v>
      </c>
    </row>
    <row r="20" spans="1:7" s="10" customFormat="1" ht="19.5" customHeight="1" x14ac:dyDescent="0.25">
      <c r="A20" s="11" t="s">
        <v>40</v>
      </c>
      <c r="B20" s="8" t="s">
        <v>10</v>
      </c>
      <c r="C20" s="12">
        <v>0.80510599999999999</v>
      </c>
      <c r="D20" s="12">
        <v>0.161221</v>
      </c>
      <c r="E20" s="12">
        <v>0.38901400000000003</v>
      </c>
      <c r="F20" s="12">
        <v>0.56356700000000004</v>
      </c>
      <c r="G20" s="12">
        <v>0.64192199999999999</v>
      </c>
    </row>
    <row r="21" spans="1:7" s="10" customFormat="1" ht="19.5" customHeight="1" x14ac:dyDescent="0.25">
      <c r="A21" s="13"/>
      <c r="B21" s="5" t="s">
        <v>41</v>
      </c>
      <c r="C21" s="6">
        <v>125.289823</v>
      </c>
      <c r="D21" s="6">
        <v>136.01676700000002</v>
      </c>
      <c r="E21" s="6">
        <v>138.33971499999998</v>
      </c>
      <c r="F21" s="6">
        <v>131.84271799999999</v>
      </c>
      <c r="G21" s="6">
        <v>127.417012</v>
      </c>
    </row>
    <row r="22" spans="1:7" s="10" customFormat="1" ht="19.5" customHeight="1" x14ac:dyDescent="0.25">
      <c r="A22" s="14"/>
      <c r="B22" s="15"/>
      <c r="C22" s="16"/>
      <c r="D22" s="16"/>
      <c r="E22" s="16"/>
      <c r="F22" s="16"/>
      <c r="G22" s="16"/>
    </row>
    <row r="23" spans="1:7" s="10" customFormat="1" ht="19.5" customHeight="1" x14ac:dyDescent="0.25">
      <c r="A23" s="17"/>
      <c r="B23" s="5" t="s">
        <v>17</v>
      </c>
      <c r="C23" s="17"/>
      <c r="D23" s="17"/>
      <c r="E23" s="17"/>
      <c r="F23" s="17"/>
      <c r="G23" s="17"/>
    </row>
    <row r="24" spans="1:7" s="10" customFormat="1" ht="19.5" customHeight="1" x14ac:dyDescent="0.25">
      <c r="A24" s="18" t="s">
        <v>42</v>
      </c>
      <c r="B24" s="8" t="s">
        <v>16</v>
      </c>
      <c r="C24" s="19">
        <v>6.4259488977009725E-3</v>
      </c>
      <c r="D24" s="19">
        <v>1.1853023973140016E-3</v>
      </c>
      <c r="E24" s="19">
        <v>2.8120196720081429E-3</v>
      </c>
      <c r="F24" s="19">
        <v>4.2745402138933452E-3</v>
      </c>
      <c r="G24" s="19">
        <v>5.0379614929284321E-3</v>
      </c>
    </row>
    <row r="25" spans="1:7" s="10" customFormat="1" ht="19.5" customHeight="1" x14ac:dyDescent="0.25">
      <c r="A25" s="18" t="s">
        <v>43</v>
      </c>
      <c r="B25" s="8" t="s">
        <v>15</v>
      </c>
      <c r="C25" s="19">
        <v>1.5428645432516841E-2</v>
      </c>
      <c r="D25" s="19">
        <v>3.0800419847505436E-3</v>
      </c>
      <c r="E25" s="19">
        <v>7.3997043268261391E-3</v>
      </c>
      <c r="F25" s="19">
        <v>1.0684521909699773E-2</v>
      </c>
      <c r="G25" s="19">
        <v>1.2154118176429753E-2</v>
      </c>
    </row>
    <row r="26" spans="1:7" s="10" customFormat="1" ht="19.5" customHeight="1" x14ac:dyDescent="0.25">
      <c r="A26" s="18" t="s">
        <v>44</v>
      </c>
      <c r="B26" s="20" t="s">
        <v>53</v>
      </c>
      <c r="C26" s="19">
        <v>0.17181065332363976</v>
      </c>
      <c r="D26" s="19">
        <v>0.15758222912955341</v>
      </c>
      <c r="E26" s="19">
        <v>0.15943253032649135</v>
      </c>
      <c r="F26" s="19">
        <v>0.15755249931322907</v>
      </c>
      <c r="G26" s="19">
        <v>0.1576555467135671</v>
      </c>
    </row>
    <row r="27" spans="1:7" s="10" customFormat="1" ht="19.5" customHeight="1" x14ac:dyDescent="0.25">
      <c r="A27" s="11" t="s">
        <v>45</v>
      </c>
      <c r="B27" s="8" t="s">
        <v>18</v>
      </c>
      <c r="C27" s="21">
        <v>0.3552019781803335</v>
      </c>
      <c r="D27" s="21">
        <v>0.59003559261949468</v>
      </c>
      <c r="E27" s="21">
        <v>0.50907635481469005</v>
      </c>
      <c r="F27" s="21">
        <v>0.61376018530459808</v>
      </c>
      <c r="G27" s="21">
        <v>0.55767778025746628</v>
      </c>
    </row>
    <row r="28" spans="1:7" s="10" customFormat="1" ht="19.5" customHeight="1" x14ac:dyDescent="0.25">
      <c r="A28" s="11" t="s">
        <v>46</v>
      </c>
      <c r="B28" s="8" t="s">
        <v>11</v>
      </c>
      <c r="C28" s="22">
        <v>10</v>
      </c>
      <c r="D28" s="22">
        <v>10</v>
      </c>
      <c r="E28" s="22">
        <v>10</v>
      </c>
      <c r="F28" s="22">
        <v>10</v>
      </c>
      <c r="G28" s="22">
        <v>10</v>
      </c>
    </row>
    <row r="29" spans="1:7" s="10" customFormat="1" ht="19.5" customHeight="1" x14ac:dyDescent="0.25">
      <c r="A29" s="11" t="s">
        <v>47</v>
      </c>
      <c r="B29" s="8" t="s">
        <v>12</v>
      </c>
      <c r="C29" s="22">
        <v>38</v>
      </c>
      <c r="D29" s="22">
        <v>38</v>
      </c>
      <c r="E29" s="22">
        <v>38</v>
      </c>
      <c r="F29" s="22">
        <v>19</v>
      </c>
      <c r="G29" s="22">
        <v>19</v>
      </c>
    </row>
    <row r="30" spans="1:7" s="10" customFormat="1" ht="19.5" customHeight="1" x14ac:dyDescent="0.25">
      <c r="A30" s="11" t="s">
        <v>48</v>
      </c>
      <c r="B30" s="8" t="s">
        <v>13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s="10" customFormat="1" ht="19.5" customHeight="1" x14ac:dyDescent="0.25">
      <c r="A31" s="11" t="s">
        <v>49</v>
      </c>
      <c r="B31" s="8" t="s">
        <v>14</v>
      </c>
      <c r="C31" s="22">
        <v>58</v>
      </c>
      <c r="D31" s="22">
        <v>45</v>
      </c>
      <c r="E31" s="22">
        <v>43</v>
      </c>
      <c r="F31" s="22">
        <v>43</v>
      </c>
      <c r="G31" s="22">
        <v>41</v>
      </c>
    </row>
    <row r="32" spans="1:7" s="10" customFormat="1" ht="19.5" customHeight="1" x14ac:dyDescent="0.25">
      <c r="A32" s="11" t="s">
        <v>50</v>
      </c>
      <c r="B32" s="8" t="s">
        <v>21</v>
      </c>
      <c r="C32" s="22">
        <v>4489</v>
      </c>
      <c r="D32" s="22">
        <v>4027</v>
      </c>
      <c r="E32" s="22">
        <v>6438</v>
      </c>
      <c r="F32" s="22">
        <v>7225</v>
      </c>
      <c r="G32" s="22">
        <v>7917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2022-2023</vt:lpstr>
      <vt:lpstr>2021 - 2022</vt:lpstr>
      <vt:lpstr>2020 - 2021</vt:lpstr>
      <vt:lpstr>2019 - 2020</vt:lpstr>
      <vt:lpstr>'2019 - 2020'!dateDamanition</vt:lpstr>
      <vt:lpstr>'2020 - 2021'!dateDamanition</vt:lpstr>
      <vt:lpstr>'2021 - 2022'!dateDamanition</vt:lpstr>
      <vt:lpstr>'2019 - 2020'!Print_Area</vt:lpstr>
      <vt:lpstr>'2020 - 2021'!Print_Area</vt:lpstr>
      <vt:lpstr>'2021 - 2022'!Print_Area</vt:lpstr>
      <vt:lpstr>'2022-2023'!Print_Area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Рахимов Даврон Зиёдуллоевич</cp:lastModifiedBy>
  <cp:lastPrinted>2019-12-27T05:02:47Z</cp:lastPrinted>
  <dcterms:created xsi:type="dcterms:W3CDTF">2018-05-18T09:54:30Z</dcterms:created>
  <dcterms:modified xsi:type="dcterms:W3CDTF">2023-10-31T10:44:18Z</dcterms:modified>
</cp:coreProperties>
</file>